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0610" windowHeight="11640"/>
  </bookViews>
  <sheets>
    <sheet name="7Κ_2016_ΠΕ_ΔΙΟΡΙΣΤΕΟΙ" sheetId="1" r:id="rId1"/>
  </sheets>
  <calcPr calcId="152511"/>
</workbook>
</file>

<file path=xl/calcChain.xml><?xml version="1.0" encoding="utf-8"?>
<calcChain xmlns="http://schemas.openxmlformats.org/spreadsheetml/2006/main">
  <c r="F37" i="1" l="1"/>
  <c r="F65" i="1"/>
  <c r="F77" i="1"/>
  <c r="F30" i="1"/>
  <c r="F57" i="1"/>
  <c r="F15" i="1"/>
  <c r="F73" i="1"/>
  <c r="F16" i="1"/>
  <c r="F120" i="1"/>
  <c r="F51" i="1"/>
  <c r="F66" i="1"/>
  <c r="F26" i="1"/>
  <c r="F18" i="1"/>
  <c r="F27" i="1"/>
  <c r="F79" i="1"/>
  <c r="F96" i="1"/>
  <c r="F89" i="1"/>
  <c r="F86" i="1"/>
  <c r="F47" i="1"/>
  <c r="F20" i="1"/>
  <c r="F83" i="1"/>
  <c r="F112" i="1"/>
  <c r="F9" i="1"/>
  <c r="F78" i="1"/>
  <c r="F94" i="1"/>
  <c r="F42" i="1"/>
  <c r="F50" i="1"/>
  <c r="F104" i="1"/>
  <c r="F67" i="1"/>
  <c r="F103" i="1"/>
  <c r="F75" i="1"/>
  <c r="F127" i="1"/>
  <c r="F10" i="1"/>
  <c r="F102" i="1"/>
  <c r="F69" i="1"/>
  <c r="F40" i="1"/>
  <c r="F70" i="1"/>
  <c r="F44" i="1"/>
  <c r="F49" i="1"/>
  <c r="F35" i="1"/>
  <c r="F129" i="1"/>
  <c r="F33" i="1"/>
  <c r="F113" i="1"/>
  <c r="F62" i="1"/>
  <c r="F53" i="1"/>
  <c r="F92" i="1"/>
  <c r="F43" i="1"/>
  <c r="F12" i="1"/>
  <c r="F97" i="1"/>
  <c r="F108" i="1"/>
  <c r="F13" i="1"/>
  <c r="F121" i="1"/>
  <c r="F91" i="1"/>
  <c r="F115" i="1"/>
  <c r="F46" i="1"/>
  <c r="F21" i="1"/>
  <c r="F45" i="1"/>
  <c r="F8" i="1"/>
  <c r="F28" i="1"/>
  <c r="F68" i="1"/>
  <c r="F36" i="1"/>
  <c r="F61" i="1"/>
  <c r="F17" i="1"/>
  <c r="F118" i="1"/>
  <c r="F101" i="1"/>
  <c r="F80" i="1"/>
  <c r="F98" i="1"/>
  <c r="F56" i="1"/>
  <c r="F14" i="1"/>
  <c r="F110" i="1"/>
  <c r="F19" i="1"/>
  <c r="F55" i="1"/>
  <c r="F126" i="1"/>
  <c r="F22" i="1"/>
  <c r="F76" i="1"/>
  <c r="F87" i="1"/>
  <c r="F90" i="1"/>
  <c r="F128" i="1"/>
  <c r="F124" i="1"/>
  <c r="F64" i="1"/>
  <c r="F39" i="1"/>
  <c r="F122" i="1"/>
  <c r="F95" i="1"/>
  <c r="F11" i="1"/>
  <c r="F58" i="1"/>
  <c r="F74" i="1"/>
  <c r="F38" i="1"/>
  <c r="F107" i="1"/>
  <c r="F25" i="1"/>
  <c r="F29" i="1"/>
  <c r="F93" i="1"/>
  <c r="F123" i="1"/>
  <c r="F48" i="1"/>
  <c r="F24" i="1"/>
  <c r="F85" i="1"/>
  <c r="F100" i="1"/>
  <c r="F31" i="1"/>
  <c r="F72" i="1"/>
  <c r="F59" i="1"/>
  <c r="F116" i="1"/>
  <c r="F130" i="1"/>
  <c r="F60" i="1"/>
  <c r="F52" i="1"/>
  <c r="F7" i="1"/>
  <c r="F105" i="1"/>
  <c r="F109" i="1"/>
  <c r="F88" i="1"/>
  <c r="F71" i="1"/>
  <c r="F114" i="1"/>
  <c r="F41" i="1"/>
  <c r="F119" i="1"/>
  <c r="F34" i="1"/>
  <c r="F106" i="1"/>
  <c r="F82" i="1"/>
  <c r="F81" i="1"/>
  <c r="F63" i="1"/>
  <c r="F32" i="1"/>
  <c r="F111" i="1"/>
  <c r="F99" i="1"/>
  <c r="F125" i="1"/>
  <c r="F84" i="1"/>
  <c r="F117" i="1"/>
  <c r="F23" i="1"/>
  <c r="F54" i="1"/>
</calcChain>
</file>

<file path=xl/sharedStrings.xml><?xml version="1.0" encoding="utf-8"?>
<sst xmlns="http://schemas.openxmlformats.org/spreadsheetml/2006/main" count="799" uniqueCount="385">
  <si>
    <t>ΠΛΗΡΩΣΗ ΘΕΣΕΩΝ ΜΕ ΣΕΙΡΑ ΠΡΟΤΕΡΑΙΟΤΗΤΑΣ (ΑΡΘΡΟ 18/Ν. 2190/1994) ΠΡΟΚΗΡΥΞΗ 7Κ/2016/30/12/2016</t>
  </si>
  <si>
    <t>Κ Α Τ Α Σ Τ Α Σ Η    Δ Ι Ο Ρ Ι Σ Τ Ε Ω Ν</t>
  </si>
  <si>
    <t>ΠΑΝΕΠΙΣΤΗΜΙΑΚΗΣ ΕΚΠΑΙΔΕΥΣΗΣ (ΠΕ)(ΕΝΙΑΙΟΣ)</t>
  </si>
  <si>
    <t>Α/Α</t>
  </si>
  <si>
    <t>Α.Μ.</t>
  </si>
  <si>
    <t>ΟΝΟΜΑΤΕΠΩΝΥΜΟ</t>
  </si>
  <si>
    <t>ΠΑΤΡΩΝΥΜΟ</t>
  </si>
  <si>
    <t>Α.Δ.Τ.</t>
  </si>
  <si>
    <t>ΜΟΝΑΔΙΚΟΣ ΚΩΔΙΚΟΣ ΥΠΟΨ.</t>
  </si>
  <si>
    <t>ΦΟΡΕΑΣ</t>
  </si>
  <si>
    <t>ΚΛΑΔΟΣ/ΕΙΔΙΚΟΤΗΤΑ</t>
  </si>
  <si>
    <t>ΚΩΔΙΚΟΣ ΘΕΣΗΣ</t>
  </si>
  <si>
    <t>ΤΥΠΟΣ ΠΙΝΑΚΑ</t>
  </si>
  <si>
    <t>ΕΝΤΟΠΙΟΤΗΤΑ</t>
  </si>
  <si>
    <t>ΕΙΔΙΚΕΣ ΙΔΙΟΤΗΤΕΣ</t>
  </si>
  <si>
    <t>ΒΑΘΜΟΛΟΓΙΑ</t>
  </si>
  <si>
    <t>ΕΛΚΟΥΡΗΣ ΜΑΞΙΜΙΛΙΑΝΟΣ</t>
  </si>
  <si>
    <t>ΤΖΩ</t>
  </si>
  <si>
    <t>ΑΖ579900</t>
  </si>
  <si>
    <t>ΓΕΝΙΚΟ ΝΟΣΟΚΟΜΕΙΟ ΝΟΣΗΜΑΤΩΝ ΘΩΡΑΚΟΣ ΑΘΗΝΩΝ ΣΩΤΗΡΙΑ</t>
  </si>
  <si>
    <t>ΠΕ ΧΗΜΙΚΩΝ - ΒΙΟΧΗΜΙΚΩΝ - ΒΙΟΛΟΓΩΝ</t>
  </si>
  <si>
    <t>ΒΠ</t>
  </si>
  <si>
    <t>ΚΟΥΤΡΑ ΑΙΚΑΤΕΡΙΝΗ</t>
  </si>
  <si>
    <t>ΓΕΩ</t>
  </si>
  <si>
    <t>ΑΖ477341</t>
  </si>
  <si>
    <t>ΠΑΝΕΠΙΣΤΗΜΙΑΚΟ ΓΕΝΙΚΟ ΝΟΣΟΚΟΜΕΙΟ ΗΡΑΚΛΕΙΟΥ - ΝΟΣΟΚΟΜΕΙΟ "ΒΕΝΙΖΕΛΕΙΟ" (ΟΡΓ.ΜΟΝ. ΕΔΡΑΣ ΗΡΑΚΛΕΙΟ) (για τον τομέα Ψυχικής Υγείας - Παιδοψυχιατρική Κλινική)</t>
  </si>
  <si>
    <t>ΠΕ ΨΥΧΟΛΟΓΩΝ</t>
  </si>
  <si>
    <t>ΜΠΑΤΡΙΝΟΥ ΑΝΘΙΜΙΑ-ΑΙΚΑΤΕΡΙΝΗ</t>
  </si>
  <si>
    <t>ΜΕΝ</t>
  </si>
  <si>
    <t>ΑΚ121524</t>
  </si>
  <si>
    <t>ΓΕΝΙΚΟ ΝΟΣΟΚΟΜΕΙΟ ΠΑΙΔΩΝ Η ΑΓΙΑ ΣΟΦΙΑ</t>
  </si>
  <si>
    <t>ΔΑΔΑΤΣΗ ΑΙΚΑΤΕΡΙΝΗ</t>
  </si>
  <si>
    <t>ΑΘΑ</t>
  </si>
  <si>
    <t>ΑΕ207407</t>
  </si>
  <si>
    <t>ΓΕΝΙΚΟ ΝΟΣΟΚΟΜΕΙΟ ΑΙΤΩΛΟΑΚΑΡΝΑΝΙΑΣ (ΑΠΟΚ. ΟΡΓ. ΜΟΝ. ΜΕΣΟΛΟΓΓΙ ΧΑΤΖΗΚΩΣΤΑ)</t>
  </si>
  <si>
    <t>ΚΟΙΚΑ ΒΑΣΙΛΙΚΗ</t>
  </si>
  <si>
    <t>ΣΠΥ</t>
  </si>
  <si>
    <t>ΑΖ213615</t>
  </si>
  <si>
    <t>ΓΕΝΙΚΟ ΝΟΣΟΚΟΜΕΙΟ ΚΟΡΙΝΘΟΥ</t>
  </si>
  <si>
    <t>ΒΑΛΙΑΝΟΥ ΛΕΜΟΝΙΑ</t>
  </si>
  <si>
    <t>ΙΩΑ</t>
  </si>
  <si>
    <t>ΑΚ904061</t>
  </si>
  <si>
    <t>ΕΘΝΙΚΟΣ ΟΡΓΑΝΙΣΜΟΣ ΦΑΡΜΑΚΩΝ ΕΟΦ</t>
  </si>
  <si>
    <t>ΠΕ ΧΗΜΙΚΩΝ - ΒΙΟΧΗΜΙΚΩΝ</t>
  </si>
  <si>
    <t>ΜΑΣΤΡΟΘΕΟΔΩΡΟΣ ΣΤΕΦΑΝΟΣ</t>
  </si>
  <si>
    <t>ΠΑΝ</t>
  </si>
  <si>
    <t>ΑΗ066272</t>
  </si>
  <si>
    <t>ΓΕΝΙΚΟ ΠΑΝΑΡΚΑΔΙΚΟ ΝΟΣΟΚΟΜΕΙΟ ΤΡΙΠΟΛΗΣ "Η ΕΥΑΓΓΕΛΙΣΤΡΙΑ" (για τον τομέα Ψυχικής Υγείας)</t>
  </si>
  <si>
    <t>ΒΑΛΛΙΑΝΟΥ ΙΩΑΝΝΑ</t>
  </si>
  <si>
    <t>ΑΒ157089</t>
  </si>
  <si>
    <t>ΓΕΝΙΚΟ ΝΟΣΟΚΟΜΕΙΟ ΘΕΣΣΑΛΟΝΙΚΗΣ ΓΕΩΡΓΙΟΣ ΠΑΠΑΝΙΚΟΛΑΟΥ (Γ. ΠΑΠΑΝΙΚΟΛΑΟΥ)</t>
  </si>
  <si>
    <t>ΦΙΛΙΠΠΙΔΗΣ ΓΕΩΡΓΙΟΣ</t>
  </si>
  <si>
    <t>ΑΑ386274</t>
  </si>
  <si>
    <t>ΑΝΤΙΚΑΡΚΙΝΙΚΟ ΝΟΣΟΚΟΜΕΙΟ ΘΕΣΣΑΛΟΝΙΚΗΣ ΘΕΑΓΕΝΕΙΟ</t>
  </si>
  <si>
    <t>ΠΕ ΚΟΙΝΩΝΙΚΗΣ ΕΡΓΑΣΙΑΣ ΚΑΙ ΣΕ ΕΛΛΕΙΨΗ ΤΕ ΚΟΙΝΩΝΙΚΗΣ ΕΡΓΑΣΙΑΣ</t>
  </si>
  <si>
    <t>ΚΑΡΑΚΩΣΤΑ ΑΣΠΑΣΙΑ</t>
  </si>
  <si>
    <t>ΕΥΘ</t>
  </si>
  <si>
    <t>ΑΙ024920</t>
  </si>
  <si>
    <t>ΓΕΝΙΚΟ ΝΟΣΟΚΟΜΕΙΟ ΑΡΓΟΛΙΔΑΣ (ΑΠΟΚ.ΟΡΓ.ΜΟΝ. ΝΑΥΠΛΙΟ) (για τον τομέα Ψυχικής Υγείας)</t>
  </si>
  <si>
    <t>ΚΟΥΤΣΟΔΟΝΤΗΣ ΓΕΩΡΓΙΟΣ</t>
  </si>
  <si>
    <t>ΛΟΙ</t>
  </si>
  <si>
    <t>ΑΒ647841</t>
  </si>
  <si>
    <t>ΓΕΝΙΚΟ ΑΝΤΙΚΑΡΚΙΝΙΚΟ ΝΟΣΟΚΟΜΕΙΟ ΠΕΙΡΑΙΑ ΜΕΤΑΞΑ</t>
  </si>
  <si>
    <t>ΠΕ ΧΗΜΙΚΩΝ - ΒΙΟΧΗΜΙΚΩΝ - ΒΙΟΛΟΓΩΝ (ΒΙΟΛΟΓΩΝ)</t>
  </si>
  <si>
    <t>ΓΚΙΟΞΑΡΗ ΑΡΙΣΤΕΑ</t>
  </si>
  <si>
    <t>ΝΙΚ</t>
  </si>
  <si>
    <t>ΑΕ067089</t>
  </si>
  <si>
    <t>ΓΕΝΙΚΟ ΝΟΣΟΚΟΜΕΙΟ ΘΕΣΣΑΛΟΝΙΚΗΣ Γ. ΓΕΝΝΗΜΑΤΑΣ - Ο ΑΓΙΟΣ ΔΗΜΗΤΡΙΟΣ (Γ.ΓΕΝΝΗΜΑΤΑΣ)</t>
  </si>
  <si>
    <t>ΠΕ ΔΙΑΙΤΟΛΟΓΩΝ</t>
  </si>
  <si>
    <t>ΒΕΛΑΕΤΗ ΣΤΑΜΑΤΙΑ</t>
  </si>
  <si>
    <t>ΒΑΣ</t>
  </si>
  <si>
    <t>Ρ051541</t>
  </si>
  <si>
    <t>ΠΑΝΕΠΙΣΤΗΜΙΑΚΟ ΓΕΝΙΚΟ ΝΟΣΟΚΟΜΕΙΟ ΗΡΑΚΛΕΙΟΥ-ΓΕΝΙΚΟ ΝΟΣΟΚΟΜΕΙΟ ΒΕΝΙΖΕΛΕΙΟ (ΟΜΕ ΗΡΑΚΛΕΙΟΥ)</t>
  </si>
  <si>
    <t>ΓΛΑΜΠΕΔΑΚΗ ΠΕΛΑΓΙΑ</t>
  </si>
  <si>
    <t>ΔΗΜ</t>
  </si>
  <si>
    <t>ΑΖ687304</t>
  </si>
  <si>
    <t>ΨΥΧΙΑΤΡΙΚΟ ΝΟΣΟΚΟΜΕΙΟ ΑΤΤΙΚΗΣ Ψ.Ν.Α.</t>
  </si>
  <si>
    <t>ΜΠΕΛΛΟΥ ΙΩΑΝΝΑ ΕΛΕΝΑ</t>
  </si>
  <si>
    <t>Χ384547</t>
  </si>
  <si>
    <t>ΓΕΝΙΚΟ ΝΟΣΟΚΟΜΕΙΟ ΗΜΑΘΙΑΣ (ΟΡΓΑΝΙΚΗ ΜΟΝΑΔΑ ΕΔΡΑΣ ΒΕΡΟΙΑ)</t>
  </si>
  <si>
    <t>ΠΕΣΙΡΙΔΗΣ ΘΕΟΔΩΡΟΣ</t>
  </si>
  <si>
    <t>ΙΟΡ</t>
  </si>
  <si>
    <t>ΑΙ010478</t>
  </si>
  <si>
    <t>ΠΕ ΝΟΣΗΛΕΥΤΙΚΗΣ</t>
  </si>
  <si>
    <t>ΠΑΠΑΔΟΠΟΥΛΟΥ ΑΝΑΣΤΑΣΙΑ</t>
  </si>
  <si>
    <t>ΑΕ348266</t>
  </si>
  <si>
    <t>ΠΑΝΤΕΛΕΩΝ ΒΑΣΙΛΙΚΗ</t>
  </si>
  <si>
    <t>ΕΥΣ</t>
  </si>
  <si>
    <t>ΑΒ521772</t>
  </si>
  <si>
    <t>ΤΡΙ (ΜΕ ΕΜΠ.)</t>
  </si>
  <si>
    <t>ΚΑΚΑΒΑΣ ΣΩΤΗΡΙΟΣ</t>
  </si>
  <si>
    <t>ΗΛΙ</t>
  </si>
  <si>
    <t>ΑΒ022397</t>
  </si>
  <si>
    <t>ΓΕΝΙΚΟ ΝΟΣΟΚΟΜΕΙΟ ΑΘΗΝΩΝ "ΕΥΑΓΓΕΛΙΣΜΟΣ-ΟΦΘΑΛΜΙΑΤΡΕΙΟ ΑΘΗΝΩΝ-ΠΟΛΥΚΛΙΝΙΚΗ ΑΘΗΝΩΝ" - Ο.Μ. ΕΥΑΓΓΕΛΙΣΜΟΣ</t>
  </si>
  <si>
    <t>ΠΕ ΦΑΡΜΑΚΟΠΟΙΩΝ</t>
  </si>
  <si>
    <t>ΓΕΡΑΣΙΜΟΥ ΑΓΓΕΛΙΔΗ ΣΩΤΗΡΙΑ</t>
  </si>
  <si>
    <t>ΑΙ144967</t>
  </si>
  <si>
    <t>ΓΕΝΙΚΟ ΝΟΣΟΚΟΜΕΙΟ ΘΕΣΣΑΛΟΝΙΚΗΣ ΙΠΠΟΚΡΑΤΕΙΟ (ΙΠΠΟΚΡΑΤΕΙΟ)</t>
  </si>
  <si>
    <t>ΝΙΚΟΚΑΒΟΥΡΑ ΑΣΠΑΣΙΑ</t>
  </si>
  <si>
    <t>Σ521697</t>
  </si>
  <si>
    <t>ΠΟΛ (ΜΕ ΕΜΠ.)</t>
  </si>
  <si>
    <t>ΣΤΡΑΤΑΚΗΣ ΙΩΑΝΝΗΣ</t>
  </si>
  <si>
    <t>ΕΜΜ</t>
  </si>
  <si>
    <t>ΑΕ457643</t>
  </si>
  <si>
    <t>ΓΕΝΙΚΟ ΝΟΣΟΚΟΜΕΙΟ ΕΛΕΝΑ ΒΕΝΙΖΕΛΟΥ - ΑΛΕΞΑΝΔΡΑ (ΑΛΕΞΑΝΔΡΑ)</t>
  </si>
  <si>
    <t>ΠΕ ΦΥΣΙΚΩΝ-ΑΚΤΙΝΟΦΥΣΙΚΩΝ</t>
  </si>
  <si>
    <t>ΑΝΑΓΝΩΣΤΟΠΟΥΛΟΣ ΓΕΩΡΓΙΟΣ</t>
  </si>
  <si>
    <t>ΚΩΝ</t>
  </si>
  <si>
    <t>ΑΒ227551</t>
  </si>
  <si>
    <t>ΜΠΕΛΕΤΣΙΩΤΗ ΧΡΥΣΟΥΛΑ</t>
  </si>
  <si>
    <t>ΑΜ176136</t>
  </si>
  <si>
    <t>ΓΕΝΙΚΟ ΝΟΣΟΚΟΜΕΙΟ ΒΟΛΟΥ ΑΧΙΛΛΟΠΟΥΛΕΙΟ</t>
  </si>
  <si>
    <t>ΠΑΤΑΤΟΥΚΑΣ ΓΕΩΡΓΙΟΣ</t>
  </si>
  <si>
    <t>ΑΙ660291</t>
  </si>
  <si>
    <t>ΠΑΝΕΠΙΣΤΗΜΙΑΚΟ ΓΕΝΙΚΟ ΝΟΣΟΚΟΜΕΙΟ ΑΤΤΙΚΟΝ</t>
  </si>
  <si>
    <t>ΖΟΥΡΑΡΗ ΚΥΒΕΛΗ</t>
  </si>
  <si>
    <t>ΑΝΑ</t>
  </si>
  <si>
    <t>Χ029746</t>
  </si>
  <si>
    <t>ΚΑΡΑΓΙΑΝΝΗ ΒΕΝΕΤΙΑ</t>
  </si>
  <si>
    <t>ΑΒ560599</t>
  </si>
  <si>
    <t>ΓΕΝΙΚΟ ΑΝΤΙΚΑΡΚΙΝΙΚΟ ΟΓΚΟΛΟΓΙΚΟ ΝΟΣΟΚΟΜΕΙΟ ΑΘΗΝΩΝ ΑΓΙΟΣ ΣΑΒΒΑΣ</t>
  </si>
  <si>
    <t>ΣΗΜΑΝΤΗΡΑΚΗΣ ΓΕΩΡΓΙΟΣ</t>
  </si>
  <si>
    <t>ΜΙΧ</t>
  </si>
  <si>
    <t>ΑΒ288382</t>
  </si>
  <si>
    <t>ΛΑΙΟΥ ΕΛΠΙΝΙΚΗ</t>
  </si>
  <si>
    <t>ΛΑΜ</t>
  </si>
  <si>
    <t>ΑΚ121224</t>
  </si>
  <si>
    <t>ΓΕΝΙΚΟ ΝΟΣΟΚΟΜΕΙΟ ΑΤΤΙΚΗΣ ΣΙΣΜΑΝΟΓΛΕΙΟ ΑΜΑΛΙΑ ΦΛΕΜΙΓΚ (ΣΙΣΜΑΝΟΓΛΕΙΟ)</t>
  </si>
  <si>
    <t>ΣΕΦΕΡΛΗΣ ΣΤΑΥΡΟΣ</t>
  </si>
  <si>
    <t>Π318024</t>
  </si>
  <si>
    <t>ΓΕΝΙΚΟ ΝΟΣΟΚΟΜΕΙΟ ΕΛΕΥΣΙΝΑΣ ΘΡΙΑΣΙΟ</t>
  </si>
  <si>
    <t>ΜΟΥΤΣΑΤΣΟΣ ΑΝΑΡΓΥΡΟΣ ΠΑΝΑΓΙΩΤΗΣ</t>
  </si>
  <si>
    <t>ΣΑΒ</t>
  </si>
  <si>
    <t>ΑΙ681164</t>
  </si>
  <si>
    <t>ΠΑΝΕΠ. ΓΕΝΙΚΟ ΝΟΣ. ΛΑΡΙΣΑΣ  ΓΕΝΙΚΟ ΝΟΣ. ΛΑΡΙΣΑΣ ΚΟΥΤΛΙΜΠΑΝΕΙΟ &amp; ΤΡΙΑΝΤΑΦΥΛΛΕΙΟ (Ο.Μ.Ε. ΛΑΡΙΣΑ)</t>
  </si>
  <si>
    <t>ΧΕΛΙΔΟΝΗ ΜΕΡΟΠΗ</t>
  </si>
  <si>
    <t>Χ625489</t>
  </si>
  <si>
    <t>ΠΕ ΛΟΓΟΘΕΡΑΠΕΙΑΣ</t>
  </si>
  <si>
    <t>ΑΝΑΓΝΩΣΤΟΠΟΥΛΟΥ ΕΛΕΝΗ</t>
  </si>
  <si>
    <t>Σ237981</t>
  </si>
  <si>
    <t>ΓΕΝΙΚΟ ΝΟΣΟΚΟΜΕΙΟ ΠΑΙΔΩΝ ΑΘΗΝΩΝ ΠΑΝΑΓΙΩΤΗΣ ΚΑΙ ΑΓΛΑΙΑ ΚΥΡΙΑΚΟΥ</t>
  </si>
  <si>
    <t>ΣΕΡΒΙΤΖΟΓΛΟΥ ΝΑΥΣΙΚΑ-ΓΕΩΡΓΙΑ</t>
  </si>
  <si>
    <t>ΑΑ459077</t>
  </si>
  <si>
    <t>ΛΙΑΛΙΟΥ ΠΑΣΧΑΛΙΝΑ</t>
  </si>
  <si>
    <t>ΘΕΟ</t>
  </si>
  <si>
    <t>ΑΜ110013</t>
  </si>
  <si>
    <t>ΓΕΝΙΚΟ ΝΟΣΟΚΟΜΕΙΟ ΑΘΗΝΩΝ "ΚΟΡΓΙΑΛΕΝΕΙΟ-ΜΠΕΝΑΚΕΙΟ" Ε.Ε.Σ.</t>
  </si>
  <si>
    <t>ΖΑΧΕΡ ΝΑΖΛΑΑ</t>
  </si>
  <si>
    <t>ΣΟΜ</t>
  </si>
  <si>
    <t>ΑΗ193667</t>
  </si>
  <si>
    <t>ΓΕΝΙΚΟ ΝΟΣΟΚΟΜΕΙΟ ΧΑΛΚΙΔΙΚΗΣ</t>
  </si>
  <si>
    <t>ΛΙΟΛΙΟΣ ΧΡΗΣΤΟΣ</t>
  </si>
  <si>
    <t>ΧΑΡ</t>
  </si>
  <si>
    <t>ΑΚ045522</t>
  </si>
  <si>
    <t>ΗΛΙΟΥΔΗ ΧΡΙΣΤΙΝΑ</t>
  </si>
  <si>
    <t>Χ753746</t>
  </si>
  <si>
    <t>ΓΕΝΙΚΟ ΝΟΣΟΚΟΜΕΙΟ ΠΕΛΛΑΣ  (ΕΔΡΑ ΓΙΑΝΝΙΤΣΑ)</t>
  </si>
  <si>
    <t>ΚΑΡΑΒΑ ΚΩΝΣΤΑΝΤΙΝΑ</t>
  </si>
  <si>
    <t>ΑΕ279521</t>
  </si>
  <si>
    <t>ΓΕΝΙΚΟ ΝΟΣΟΚΟΜΕΙΟ ΙΩΑΝΝΙΝΩΝ Γ ΧΑΤΖΗΚΩΣΤΑ</t>
  </si>
  <si>
    <t>ΔΗΜΟΣ ΒΑΣΙΛΕΙΟΣ</t>
  </si>
  <si>
    <t>ΕΥΑ</t>
  </si>
  <si>
    <t>Ρ771444</t>
  </si>
  <si>
    <t>ΨΑΡΡΑ ΕΥΑΓΓΕΛΙΑ</t>
  </si>
  <si>
    <t>Ρ109455</t>
  </si>
  <si>
    <t>ΓΕΝΙΚΟ ΝΟΣΟΚΟΜΕΙΟ ΑΘΗΝΩΝ "Γ. ΓΕΝΝΗΜΑΤΑΣ" (για τον τομέα Ψυχικής Υγείας)</t>
  </si>
  <si>
    <t>ΔΗΜΗΤΡΙΑΔΗΣ ΑΝΑΣΤΑΣΙΟΣ</t>
  </si>
  <si>
    <t>ΑΜ033459</t>
  </si>
  <si>
    <t>ΓΕΝΙΚΟ ΝΟΣΟΚΟΜΕΙΟ ΚΑΤΕΡΙΝΗΣ</t>
  </si>
  <si>
    <t>ΣΩΤΗΡΑΚΗ ΚΑΛΛΙΟΠΗ</t>
  </si>
  <si>
    <t>Χ498448</t>
  </si>
  <si>
    <t>ΓΕΝΙΚΟ ΝΟΣΟΚΟΜΕΙΟ ΧΙΟΥ ΣΚΥΛΙΤΣΕΙΟ</t>
  </si>
  <si>
    <t>ΚΟΥΛΟΥΜΠΗ ΚΑΛΛΙΟΠΗ</t>
  </si>
  <si>
    <t>ΑΗ081430</t>
  </si>
  <si>
    <t>ΓΕΝΙΚΟ ΝΟΣΟΚΟΜΕΙΟ ΑΡΓΟΛΙΔΑΣ (ΑΠΟΚ. ΟΡΓ. ΜΟΝ. ΝΑΥΠΛΙΟ)</t>
  </si>
  <si>
    <t>ΚΑΡΑΜΙΤΑ ΜΑΡΙΑ</t>
  </si>
  <si>
    <t>ΠΑΥ</t>
  </si>
  <si>
    <t>ΑΙ616727</t>
  </si>
  <si>
    <t>Γ.Ν. ΡΟΔΟΥ «Α. ΠΑΠΑΝΔΡΕΟΥ» - Γ.Ν. - Κ.Υ. ΚΩ - Γ.Ν. - Κ.Υ. ΚΑΛΥΜΝΟΥ «ΤΟ ΒΟΥΒΑΛΕΙΟ»(Α.Ο.Μ. ΚΑΛΥΜΝΟΥ)</t>
  </si>
  <si>
    <t>ΠΑΠΑΝΙΚΟΛΑΟΥ ΑΓΑΘΗ</t>
  </si>
  <si>
    <t>ΑΗ237114</t>
  </si>
  <si>
    <t>ΗΛΙΟΠΟΥΛΟΣ ΒΑΣΙΛΕΙΟΣ</t>
  </si>
  <si>
    <t>ΧΡΗ</t>
  </si>
  <si>
    <t>Ρ934965</t>
  </si>
  <si>
    <t>ΓΕΝΙΚΟ ΝΟΣΟΚΟΜΕΙΟ ΣΑΜΟΥ "ΑΓ. ΠΑΝΤΕΛΕΗΜΩΝ" (για το Κ.Ψ.Υ)</t>
  </si>
  <si>
    <t>ΠΕ ΛΟΓΟΘΕΡΑΠΕΙΑΣ ΚΑΙ ΣΕ ΕΛΛΕΙΨΗ ΤΕ ΛΟΓΟΘΕΡΑΠΕΙΑΣ</t>
  </si>
  <si>
    <t>ΑΝΔΡΙΤΣΟΥ ΕΙΡΗΝΗ</t>
  </si>
  <si>
    <t>ΑΕ611998</t>
  </si>
  <si>
    <t>ΓΕΝΙΚΟ ΝΟΣΟΚΟΜΕΙΟ ΑΜΦΙΣΣΑΣ</t>
  </si>
  <si>
    <t>ΠΕΤΡΟΥΔΗ ΔΗΜΗΤΡΑ</t>
  </si>
  <si>
    <t>ΑΕ042546</t>
  </si>
  <si>
    <t>ΠΡΩΤΟ ΓΕΝΙΚΟ ΝΟΣΟΚΟΜΕΙΟ ΘΕΣ/ΝΙΚΗΣ "ΑΓ. ΠΑΥΛΟΣ"</t>
  </si>
  <si>
    <t>ΣΤΑΜΑΤΟΠΟΥΛΟΥ ΒΑΣΙΛΙΚΗ</t>
  </si>
  <si>
    <t>ΓΕΡ</t>
  </si>
  <si>
    <t>ΑΕ704666</t>
  </si>
  <si>
    <t>ΧΩΡ. ΕΜΠ.</t>
  </si>
  <si>
    <t>ΑΠΟΣΤΟΛΙΔΟΥ ΒΑΣΙΛΙΚΗ</t>
  </si>
  <si>
    <t>ΑΗ415817</t>
  </si>
  <si>
    <t>ΠΑΝΕΠΙΣΤΗΜΙΑΚΟ ΓΕΝΙΚΟ ΝΟΣΟΚΟΜΕΙΟ ΕΒΡΟΥ (Γ.Ν.ΑΛΕΞΑΝΔΡΟΥΠΟΛΗΣ)</t>
  </si>
  <si>
    <t>ΦΙΛΙΠΠΙΔΟΥ ΜΑΡΙΑ</t>
  </si>
  <si>
    <t>ΑΚ 398289</t>
  </si>
  <si>
    <t>ΓΕΝΙΚΟ ΝΟΣΟΚΟΜΕΙΟ ΚΕΦΑΛΛΗΝΙΑΣ (για το Κ.Ψ.Υ.)</t>
  </si>
  <si>
    <t>ΠΑΠΑΙΩΑΝΝΟΥ ΣΟΦΙΑ</t>
  </si>
  <si>
    <t>ΑΖ148336</t>
  </si>
  <si>
    <t>ΤΖΙΑΚΑ ΧΡΙΣΤΙΝΑ</t>
  </si>
  <si>
    <t>ΑΗ189212</t>
  </si>
  <si>
    <t>Π.Ε.Δ.Υ. - Μ.Υ. ΚΟΖΑΝΗΣ</t>
  </si>
  <si>
    <t>ΚΑΙΣΑΣ ΙΩΑΝΝΗΣ</t>
  </si>
  <si>
    <t>Τ432372</t>
  </si>
  <si>
    <t>ΓΕΝΙΚΟ ΝΟΣΟΚΟΜΕΙΟ ΗΜΑΘΙΑΣ  (ΕΔΡΑ ΝΑΟΥΣΑ)</t>
  </si>
  <si>
    <t>ΓΙΑΝΝΕΛΟΥ ΕΥΑΓΓΕΛΙΑ</t>
  </si>
  <si>
    <t>Φ088273</t>
  </si>
  <si>
    <t>ΓΕΝΙΚΟ ΝΟΣΟΚΟΜΕΙΟ ΑΘΗΝΩΝ "Γ. ΓΕΝΝΗΜΑΤΑΣ" (για τη Μ.Ε.Θ.-Μ.Α.Φ.)</t>
  </si>
  <si>
    <t>ΚΑΓΚΕΛΑΡΗ ΑΣΠΑΣΙΑ</t>
  </si>
  <si>
    <t>ΑΙ753215</t>
  </si>
  <si>
    <t>ΓΕΝΙΚΟ ΝΟΣΟΚΟΜΕΙΟ ΦΛΩΡΙΝΑΣ "ΕΛΕΝΗ Θ. ΔΗΜΗΤΡΙΟΥ" (ΔΗΜΟΣ ΦΛΩΡΙΝΑΣ)</t>
  </si>
  <si>
    <t>ΠΕ ΙΑΤΡΩΝ ΕΙΔΙΚΟΤΗΤΑΣ ΦΥΣΙΚΗΣ ΙΑΤΡΙΚΗΣ ΑΠΟΚΑΤΑΣΤΑΣΗΣ</t>
  </si>
  <si>
    <t>ΑΛΙΜΠΕΡΤΗ ΜΑΡΙΑ</t>
  </si>
  <si>
    <t>ΑΙ694247</t>
  </si>
  <si>
    <t>ΓΕΝΙΚΟ ΝΟΣΟΚΟΜΕΙΟ ΣΕΡΡΩΝ</t>
  </si>
  <si>
    <t>ΓΟΥΣΗ ΑΛΕΞΑΝΔΡΑ</t>
  </si>
  <si>
    <t>ΑΙ304506</t>
  </si>
  <si>
    <t>ΓΕΝΙΚΟ ΝΟΣΟΚΟΜΕΙΟ ΓΡΕΒΕΝΩΝ</t>
  </si>
  <si>
    <t>ΛΕΧΟΥ ΒΑΣΙΛΙΚΗ</t>
  </si>
  <si>
    <t>ΑΒ238009</t>
  </si>
  <si>
    <t>ΔΙΑΜΑΝΤΗ ΑΘΗΝΑ</t>
  </si>
  <si>
    <t>Σ531043</t>
  </si>
  <si>
    <t>ΚΟΥΚΑ ΑΙΚΑΤΕΡΙΝΗ</t>
  </si>
  <si>
    <t>ΑΝΤ</t>
  </si>
  <si>
    <t>Φ118536</t>
  </si>
  <si>
    <t>ΓΕΝΙΚΟ ΝΟΣΟΚΟΜΕΙΟ ΝΟΣΗΜΑΤΩΝ ΘΩΡΑΚΟΣ ΑΘΗΝΩΝ "ΣΩΤΗΡΙΑ" (για τη Μ.Ε.Θ.-Μ.Α.Φ.)</t>
  </si>
  <si>
    <t>ΒΑΣΙΛΕΙΑΔΟΥ ΣΟΦΙΑ</t>
  </si>
  <si>
    <t>Χ547489</t>
  </si>
  <si>
    <t>ΓΕΝΙΚΟ ΝΟΣΟΚΟΜΕΙΟ ΑΘΗΝΩΝ ΓΕΩΡΓΙΟΣ ΓΕΝΝΗΜΑΤΑΣ</t>
  </si>
  <si>
    <t>ΤΣΙΝΤΖΑΣ ΑΝΔΡΕΑΣ</t>
  </si>
  <si>
    <t>ΑΜ192916</t>
  </si>
  <si>
    <t>ΠΑΝΕΠΙΣΤΗΜΙΑΚΟ ΓΕΝΙΚΟ ΝΟΣΟΚΟΜΕΙΟ ΘΕΣΣΑΛΟΝΙΚΗΣ ΑΧΕΠΑ</t>
  </si>
  <si>
    <t>ΠΡΟΚΟΦΙΕΒΑ ΜΑΡΓΑΡΙΤΑ</t>
  </si>
  <si>
    <t>ΒΙΚ</t>
  </si>
  <si>
    <t>ΑΖ016610</t>
  </si>
  <si>
    <t>ΓΕΝΙΚΟ ΝΟΣΟΚΟΜΕΙΟ ΑΘΗΝΩΝ Ο ΕΥΑΓΓΕΛΙΣΜΟΣ-ΟΦΘΑΛΜΙΑΤΡΕΙΟ ΑΘΗΝΩΝ-ΠΟΛΥΚΛΙΝΙΚΗ (ΟΡΓ.ΜΟΝ.ΕΔΡΑΣ "ΕΥΑΓΓΕΛΙΣΜΟΣ") (για τον τομέα Ψυχικής Υγείας)</t>
  </si>
  <si>
    <t>ΜΠΟΥΚΟΒΑΛΑ ΒΑΣΙΛΚΗ</t>
  </si>
  <si>
    <t>ΧΡΥ</t>
  </si>
  <si>
    <t>Φ049612</t>
  </si>
  <si>
    <t>ΠΙΠΑ ΕΥΘΑΛΙΑ</t>
  </si>
  <si>
    <t>ΑΝ053205</t>
  </si>
  <si>
    <t>ΓΕΝΙΚΟ ΝΟΣΟΚ ΝΙΚΑΙΑΣ ΠΕΙΡΑΙΑ ΑΓ. ΠΑΝΤΕΛΕΗΜΩΝ - ΓΕΝΙΚΟ ΝΟΣΟΚ ΔΥΤ. ΑΤΤΙΚΗΣ ΑΓ. ΒΑΡΒΑΡΑ (ΑΓ.ΠΑΝΤΕΛΕΗΜΩΝ</t>
  </si>
  <si>
    <t>ΚΛΑΜΠΑΝΗ ΜΑΥΡΑ</t>
  </si>
  <si>
    <t>ΑΜ810721</t>
  </si>
  <si>
    <t>ΓΕΝΙΚΟ ΝΟΣΟΚΟΜΕΙΟ ΖΑΚΥΝΘΟΥ "ΑΓ. ΔΙΟΝΥΣΙΟΣ" (για τον τομέα Ψυχικής Υγείας)</t>
  </si>
  <si>
    <t>ΒΑΚΟΥΦΑΡΗ ΜΑΡΙΑ</t>
  </si>
  <si>
    <t>Χ236378</t>
  </si>
  <si>
    <t>ΣΤΕΦΑΝΟΥ ΣΤΥΛΙΑΝΗ</t>
  </si>
  <si>
    <t>ΑΖ150600</t>
  </si>
  <si>
    <t>ΓΕΝΙΚΟ ΝΟΣΟΚΟΜΕΙΟ ΚΑΒΑΛΑΣ</t>
  </si>
  <si>
    <t>ΓΑΡΕΦΟΥ ΔΑΦΝΗ-ΖΩΗ</t>
  </si>
  <si>
    <t>ΑΑ768479</t>
  </si>
  <si>
    <t>ΚΑΤΣΙΚΑΝΤΑΜΗ ΜΑΡΙΑ</t>
  </si>
  <si>
    <t>Φ211225</t>
  </si>
  <si>
    <t>ΓΕΝΙΚΟ ΝΟΣΟΚΟΜΕΙΟ ΠΑΙΔΩΝ ΑΘΗΝΩΝ "Η ΑΓΙΑ ΣΟΦΙΑ" (για την Μ.Ε.Θ.-Μ.Α.Φ.)</t>
  </si>
  <si>
    <t>ΧΑΤΖΗΒΑΣΙΛΕΙΟΥ ΣΤΑΥΡΟΥΛΑ</t>
  </si>
  <si>
    <t>ΑΒ602129</t>
  </si>
  <si>
    <t>ΓΙΑΝΝΗ ΣΟΥΛΤΑΝΑ</t>
  </si>
  <si>
    <t>ΑΕ615875</t>
  </si>
  <si>
    <t>ΜΠΑΣΙΡ ΑΜΠΤΟΥΛ ΣΑΜΑΝΤ ΜΑΡΙΑ ΧΡΙΣΤΙΝΑ</t>
  </si>
  <si>
    <t>ΠΕΤ</t>
  </si>
  <si>
    <t>ΑΗ576233</t>
  </si>
  <si>
    <t>ΠΑΠΑΔΑΤΟΥ ΚΩΝΣΤΑΝΤΙΝΑ</t>
  </si>
  <si>
    <t>ΑΒ825603</t>
  </si>
  <si>
    <t>ΓΕΝΙΚΟ ΝΟΣΟΚΟΜΕΙΟ ΑΘΗΝΩΝ ΛΑΪΚΟ</t>
  </si>
  <si>
    <t>ΠΑΠΑΔΟΠΟΥΛΟΥ ΚΑΛΛΙΟΠΗ</t>
  </si>
  <si>
    <t>ΑΜ155867</t>
  </si>
  <si>
    <t>ΧΟΥΧΟΥΛΗ ΓΕΩΡΓΙΑ</t>
  </si>
  <si>
    <t>Χ591155</t>
  </si>
  <si>
    <t>ΦΡΑΓΚΟΥΛΗ ΑΠΟΣΤΟΛΙΑ</t>
  </si>
  <si>
    <t>ΑΝΔ</t>
  </si>
  <si>
    <t>ΑΚ704406</t>
  </si>
  <si>
    <t>ΚΟΥΡΟΥΣΗ ΝΕΚΤΑΡΙΑ</t>
  </si>
  <si>
    <t>Χ164276</t>
  </si>
  <si>
    <t>ΖΑΦΕΙΡΟΠΟΥΛΟΥ ΚΑΛΛΙΟΠΗ</t>
  </si>
  <si>
    <t>ΑΑ011593</t>
  </si>
  <si>
    <t>ΓΕΝΙΚΟ ΝΟΣΟΚΟΜΕΙΟ ΑΘΗΝΩΝ "ΚΟΡΓΙΑΛΕΝΕΙΟ/ΜΠΕΝΑΚΕΙΟ ΕΕΣ" (για τη Μ.Ε.Θ.-Μ.Α.Φ.)</t>
  </si>
  <si>
    <t>ΦΟΥΝΤΑ ΚΩΝΣΤΑΝΤΙΝΑ</t>
  </si>
  <si>
    <t>ΑΜ538424</t>
  </si>
  <si>
    <t>ΠΕΠΠΑ ΒΑΣΙΛΙΚΗ</t>
  </si>
  <si>
    <t>ΣΩΤ</t>
  </si>
  <si>
    <t>Ρ520571</t>
  </si>
  <si>
    <t>ΑΝΔΡΕΟΥ ΜΑΡΙΑ</t>
  </si>
  <si>
    <t>ΚΟΛΛΙΑ ΕΥΑΓΓΕΛΙΑ -ΧΡΥΣΟΥΛΑ</t>
  </si>
  <si>
    <t>ΚΥΡ</t>
  </si>
  <si>
    <t>Χ007052</t>
  </si>
  <si>
    <t>ΜΕΛΝΙΚ ΙΟΥΛΙΑ</t>
  </si>
  <si>
    <t>ΒΟΛ</t>
  </si>
  <si>
    <t>ΑΚ591071</t>
  </si>
  <si>
    <t>ΓΕΝΙΚΟ ΝΟΣΟΚΟΜΕΙΟ ΧΑΛΚΙΔΑΣ - ΓΕΝ. ΝΟΣΟΚ. Κ. Υ. ΚΑΡΥΣΤΟΥ - ΓΕΝ. ΝΟΣΟΚΟΜΕΙΟ - Κ. Υ. ΚΥΜΗΣ (ΧΑΛΚΙΔΑ)</t>
  </si>
  <si>
    <t>ΖΑΓΚΑΝΑ ΝΙΚΗ</t>
  </si>
  <si>
    <t>ΑΖ236723</t>
  </si>
  <si>
    <t>ΣΟΛΩΜΟΥ ΓΕΩΡΓΙΑ</t>
  </si>
  <si>
    <t>ΑΜ961548</t>
  </si>
  <si>
    <t>ΓΚΑΙΔΑΤΖΗ ΑΘΑΝΑΣΙΑ</t>
  </si>
  <si>
    <t>ΑΠΟ</t>
  </si>
  <si>
    <t>Χ945812</t>
  </si>
  <si>
    <t>ΓΡΗΓΟΡΟΠΟΥΛΟΥ ΒΑΣΙΛΙΚΗ</t>
  </si>
  <si>
    <t>ΑΚ820503</t>
  </si>
  <si>
    <t>ΠΑΡΣΑ ΑΛΕΞΑΝΔΡΑ</t>
  </si>
  <si>
    <t>Φ301482</t>
  </si>
  <si>
    <t>ΓΕΝΙΚΟ ΝΟΣΟΚΟΜΕΙΟ ΛΙΒΑΔΕΙΑΣ - ΓΕΝΙΚΟ ΝΟΣΟΚΟΜΕΙΟ ΘΗΒΩΝ (ΘΗΒΑ)</t>
  </si>
  <si>
    <t>ΦΟΥΡΤΟΥΛΑΚΗ ΑΝΑΣΤΑΣΙΑ</t>
  </si>
  <si>
    <t>Χ620653</t>
  </si>
  <si>
    <t>ΓΕΝΙΚΟ ΝΟΣΟΚΟΜΕΙΟ ΧΑΛΚΙΔΑΣ - ΓΕΝ. ΝΟΣΟΚ. Κ. Υ. ΚΑΡΥΣΤΟΥ - ΓΕΝ. ΝΟΣΟΚΟΜΕΙΟ - Κ. Υ. ΚΥΜΗΣ (ΚΥΜΗ)</t>
  </si>
  <si>
    <t>ΚΑΠΡΙΔΑΚΗ ΧΡΥΣΗ</t>
  </si>
  <si>
    <t>ΜΑΝ</t>
  </si>
  <si>
    <t>ΑΜ479448</t>
  </si>
  <si>
    <t>ΠΟΛ (ΧΩΡ. ΕΜΠ.)</t>
  </si>
  <si>
    <t>ΓΙΑΟΥΖΗ ΑΝΑΣΤΑΣΙΑ</t>
  </si>
  <si>
    <t>Ν920334</t>
  </si>
  <si>
    <t>ΓΕΝΙΚΟ ΝΟΣΟΚΟΜΕΙΟ - Κ.Υ. ΛΗΜΝΟΥ (για τον τομέα Ψυχικής Υγείας)</t>
  </si>
  <si>
    <t>ΟΙΚΟΝΟΜΟΥ ΧΑΡΙΤΩΜΕΝΗ</t>
  </si>
  <si>
    <t>ΑΒ256411</t>
  </si>
  <si>
    <t>ΠΟΤΑΜΙΤΗ ΚΟΜΗ ΜΑΡΙΑ</t>
  </si>
  <si>
    <t>ΔΙΟ</t>
  </si>
  <si>
    <t>ΑΒ242120</t>
  </si>
  <si>
    <t>ΔΑΣΚΑΛΟΥ ΜΑΡΙΑ</t>
  </si>
  <si>
    <t>ΑΕ448473</t>
  </si>
  <si>
    <t>ΜΑΝΘΟΥ ΠΑΝΑΓΙΩΤΑ</t>
  </si>
  <si>
    <t>Χ663071</t>
  </si>
  <si>
    <t>ΚΟΤΟΒΟΥ ΕΥΑΓΓΕΛΙΑ</t>
  </si>
  <si>
    <t>Χ070618</t>
  </si>
  <si>
    <t>ΤΙΚΑ ΧΡΥΣΗ</t>
  </si>
  <si>
    <t>Χ867902</t>
  </si>
  <si>
    <t>ΨΩΜΙΑΔΗ ΜΑΡΙΑ ΕΛΙΣΑΒΕΤ</t>
  </si>
  <si>
    <t>ΑΖ038037</t>
  </si>
  <si>
    <t>ΚΟΥΓΙΟΥΜΤΖΗ ΔΗΜΟΛΙΑΝΗ ΔΑΦΝΗ ΕΛΕΝΗ</t>
  </si>
  <si>
    <t>ΑΕ932765</t>
  </si>
  <si>
    <t>ΚΑΡΑΚΩΣΤΑ ΜΑΡΙΑ</t>
  </si>
  <si>
    <t>Χ705675</t>
  </si>
  <si>
    <t>ΑΛΕΞΑΝΔΡΑΤΟΥ ΚΥΡΙΑΚΗ-ΣΠΥΡΙΔΟΥΛΑ</t>
  </si>
  <si>
    <t>ΑΒ414884</t>
  </si>
  <si>
    <t>ΣΙΕΤΤΟΥ ΑΙΚΑΤΕΡΙΝΗ</t>
  </si>
  <si>
    <t>ΠΕΡ</t>
  </si>
  <si>
    <t>ΑΒ010821</t>
  </si>
  <si>
    <t>ΣΤΑΜΟΠΟΥΛΟΥ ΜΑΡΓΑΡΙΤΑ</t>
  </si>
  <si>
    <t>Χ486590</t>
  </si>
  <si>
    <t>ΠΑΠΑΔΟΠΟΥΛΟΣ ΙΩΑΝΝΗΣ</t>
  </si>
  <si>
    <t>ΑΗ414676</t>
  </si>
  <si>
    <t>ΜΑΓΓΑΝΑ ΜΑΡΙΑ</t>
  </si>
  <si>
    <t>ΑΒ267461</t>
  </si>
  <si>
    <t>ΤΑΧΤΣΙΔΟΥ ΣΥΛΑ</t>
  </si>
  <si>
    <t>ΑΗ901648</t>
  </si>
  <si>
    <t>ΖΕΣΤΑΣ ΑΝΤΩΝΙΟΣ</t>
  </si>
  <si>
    <t>ΑΙ286227</t>
  </si>
  <si>
    <t>ΤΣΙΝΤΖΙΛΙΔΑ ΜΑΡΙΑ</t>
  </si>
  <si>
    <t>ΑΑ335469</t>
  </si>
  <si>
    <t>ΔΗΜΟΠΟΥΛΟΥ ΑΝΤΩΝΙΑ</t>
  </si>
  <si>
    <t>Χ006301</t>
  </si>
  <si>
    <t>ΣΙΩΜΚΟΥ ΕΛΕΝΗ</t>
  </si>
  <si>
    <t>ΣΤΑ</t>
  </si>
  <si>
    <t>ΑΒ112253</t>
  </si>
  <si>
    <t>ΜΠΡΑΓΚΑ ΧΡΥΣΟΥΛΑ-ΑΡΤΕΜΙΣ</t>
  </si>
  <si>
    <t>ΑΒ632935</t>
  </si>
  <si>
    <t>ΜΠΟΥΡΑΣ - ΡΟΝΤΟΓΙΑΝΝΗΣ ΑΛΕΞΑΝΔΡΟΣ</t>
  </si>
  <si>
    <t>ΣΑΡ</t>
  </si>
  <si>
    <t>ΑΕ751759</t>
  </si>
  <si>
    <t>ΚΟΥΜΑΡΙΑΝΟΥ ΦΙΛΟΘΕΗ</t>
  </si>
  <si>
    <t>ΑΗ017528</t>
  </si>
  <si>
    <t>ΔΕΠΟΥΝΤΗ ΜΑΡΙΑ</t>
  </si>
  <si>
    <t>ΑΗ758535</t>
  </si>
  <si>
    <t>ΣΤΟΙΛΑ ΑΝΘΗ</t>
  </si>
  <si>
    <t>Χ475608</t>
  </si>
  <si>
    <t>ΠΙΠΕΡΑ ΕΛΕΥΘΕΡΙΑ</t>
  </si>
  <si>
    <t>Χ290461</t>
  </si>
  <si>
    <t>ΓΕΝΙΚΟ ΝΟΣΟΚΟΜΕΙΟ ΚΑΡΠΕΝΗΣΙΟΥ</t>
  </si>
  <si>
    <t>ΦΩΤΗ ΑΛΕΞΑΝΔΡΑ</t>
  </si>
  <si>
    <t>ΦΙΛ</t>
  </si>
  <si>
    <t>ΑΕ377757</t>
  </si>
  <si>
    <t>ΓΕΝΙΚΟ ΝΟΣΟΚΟΜΕΙΟ ΡΟΔΟΥ "ΑΝΔΡΕΑΣ ΠΑΠΑΝΔΡΕΟΥ" - ΓΕΝΙΚΟ ΝΟΣΟΚΟΜΕΙΟ - Κ.Υ. ΚΩ "ΙΠΠΟΚΡΑΤΕΙΟΝ" - ΓΕΝΙΚΟ ΝΟΣΟΚΟΜΕΙΟ - Κ.Υ. ΚΑΛΥΜΝΟΥ "ΤΟ ΒΟΥΒΑΛΕΙΟ" (ΟΡΓ.ΜΟΝ.ΕΔΡΑΣ "ΡΟΔΟΣ ΑΝΔΡΕΑΣ ΠΑΠΑΝΔΡΕΟΥ")</t>
  </si>
  <si>
    <t>ΝΟΜΠΙΛΕ ΕΙΡΗΝΗ</t>
  </si>
  <si>
    <t>ΑΕ951094</t>
  </si>
  <si>
    <t>ΓΕΝΙΚΟ ΝΟΣΟΚΟΜΕΙΟ ΡΟΔΟΥ "ΑΝΔΡΕΑΣ ΠΑΠΑΝΔΡΕΟΥ" - ΓΕΝΙΚΟ ΝΟΣΟΚΟΜΕΙΟ Κ.Υ. ΚΩ "ΙΠΠΟΚΡΑΤΕΙΟΝ" - ΓΕΝΙΚΟ ΝΟΣΟΚΟΜΕΙΟ - Κ.Υ. ΚΑΛΥΜΝΟΥ "ΤΟ ΒΟΥΒΑΛΕΙΟ" (ΑΠΟΚ.ΟΡΓ.ΜΟΝ. "ΚΩ ΙΠΠΟΚΡΑΤΕΙΟΝ")</t>
  </si>
  <si>
    <t>ΤΣΙΑΜΗ ΒΑΣΙΛΙΚΗ</t>
  </si>
  <si>
    <t>ΑΚ498303</t>
  </si>
  <si>
    <t>ΓΙΑΝΝΙΟΥ ΑΙΚΑΤΕΡΙΝΗ</t>
  </si>
  <si>
    <t>ΑΑ343065</t>
  </si>
  <si>
    <t>ΚΑΣΤΟΡΗ ΔΗΜΗΤΡΑ</t>
  </si>
  <si>
    <t>ΑΖ106956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</si>
</sst>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0"/>
  <sheetViews>
    <sheetView tabSelected="1" zoomScale="85" zoomScaleNormal="85" workbookViewId="0">
      <selection activeCell="F1" sqref="F1"/>
    </sheetView>
  </sheetViews>
  <sheetFormatPr defaultRowHeight="15" x14ac:dyDescent="0.25"/>
  <cols>
    <col min="3" max="3" width="41.5703125" bestFit="1" customWidth="1"/>
    <col min="5" max="5" width="10" bestFit="1" customWidth="1"/>
    <col min="6" max="6" width="25" customWidth="1"/>
    <col min="7" max="7" width="71.85546875" customWidth="1"/>
    <col min="8" max="8" width="30" customWidth="1"/>
    <col min="12" max="12" width="13" customWidth="1"/>
    <col min="13" max="13" width="13.5703125" bestFit="1" customWidth="1"/>
  </cols>
  <sheetData>
    <row r="1" spans="1:13" x14ac:dyDescent="0.25">
      <c r="A1" t="s">
        <v>0</v>
      </c>
    </row>
    <row r="2" spans="1:13" x14ac:dyDescent="0.25">
      <c r="A2" t="s">
        <v>1</v>
      </c>
    </row>
    <row r="4" spans="1:13" x14ac:dyDescent="0.25">
      <c r="A4" t="s">
        <v>2</v>
      </c>
    </row>
    <row r="6" spans="1:13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F6" t="s">
        <v>8</v>
      </c>
      <c r="G6" t="s">
        <v>9</v>
      </c>
      <c r="H6" t="s">
        <v>10</v>
      </c>
      <c r="I6" t="s">
        <v>11</v>
      </c>
      <c r="J6" t="s">
        <v>12</v>
      </c>
      <c r="K6" t="s">
        <v>13</v>
      </c>
      <c r="L6" t="s">
        <v>14</v>
      </c>
      <c r="M6" t="s">
        <v>15</v>
      </c>
    </row>
    <row r="7" spans="1:13" x14ac:dyDescent="0.25">
      <c r="A7">
        <v>1</v>
      </c>
      <c r="B7">
        <v>435</v>
      </c>
      <c r="C7" t="s">
        <v>336</v>
      </c>
      <c r="D7" t="s">
        <v>152</v>
      </c>
      <c r="E7" t="s">
        <v>337</v>
      </c>
      <c r="F7" t="str">
        <f>"201511005177"</f>
        <v>201511005177</v>
      </c>
      <c r="G7" t="s">
        <v>97</v>
      </c>
      <c r="H7" t="s">
        <v>83</v>
      </c>
      <c r="I7">
        <v>216</v>
      </c>
      <c r="J7" t="s">
        <v>21</v>
      </c>
      <c r="L7" t="s">
        <v>195</v>
      </c>
      <c r="M7">
        <v>1199.8</v>
      </c>
    </row>
    <row r="8" spans="1:13" x14ac:dyDescent="0.25">
      <c r="A8">
        <v>2</v>
      </c>
      <c r="B8">
        <v>957</v>
      </c>
      <c r="C8" t="s">
        <v>217</v>
      </c>
      <c r="D8" t="s">
        <v>74</v>
      </c>
      <c r="E8" t="s">
        <v>218</v>
      </c>
      <c r="F8" t="str">
        <f>"201412002571"</f>
        <v>201412002571</v>
      </c>
      <c r="G8" t="s">
        <v>219</v>
      </c>
      <c r="H8" t="s">
        <v>105</v>
      </c>
      <c r="I8">
        <v>260</v>
      </c>
      <c r="J8" t="s">
        <v>21</v>
      </c>
      <c r="M8">
        <v>1660.2</v>
      </c>
    </row>
    <row r="9" spans="1:13" x14ac:dyDescent="0.25">
      <c r="A9">
        <v>3</v>
      </c>
      <c r="B9">
        <v>561</v>
      </c>
      <c r="C9" t="s">
        <v>106</v>
      </c>
      <c r="D9" t="s">
        <v>107</v>
      </c>
      <c r="E9" t="s">
        <v>108</v>
      </c>
      <c r="F9" t="str">
        <f>"201510001006"</f>
        <v>201510001006</v>
      </c>
      <c r="G9" t="s">
        <v>93</v>
      </c>
      <c r="H9" t="s">
        <v>105</v>
      </c>
      <c r="I9">
        <v>255</v>
      </c>
      <c r="J9" t="s">
        <v>21</v>
      </c>
      <c r="M9">
        <v>2080.1999999999998</v>
      </c>
    </row>
    <row r="10" spans="1:13" x14ac:dyDescent="0.25">
      <c r="A10">
        <v>4</v>
      </c>
      <c r="B10">
        <v>1251</v>
      </c>
      <c r="C10" t="s">
        <v>138</v>
      </c>
      <c r="D10" t="s">
        <v>65</v>
      </c>
      <c r="E10" t="s">
        <v>139</v>
      </c>
      <c r="F10" t="str">
        <f>"201510000905"</f>
        <v>201510000905</v>
      </c>
      <c r="G10" t="s">
        <v>140</v>
      </c>
      <c r="H10" t="s">
        <v>94</v>
      </c>
      <c r="I10">
        <v>245</v>
      </c>
      <c r="J10" t="s">
        <v>21</v>
      </c>
      <c r="M10">
        <v>1978.3</v>
      </c>
    </row>
    <row r="11" spans="1:13" x14ac:dyDescent="0.25">
      <c r="A11">
        <v>5</v>
      </c>
      <c r="B11">
        <v>1227</v>
      </c>
      <c r="C11" t="s">
        <v>287</v>
      </c>
      <c r="D11" t="s">
        <v>23</v>
      </c>
      <c r="E11">
        <v>859281</v>
      </c>
      <c r="F11" t="str">
        <f>"201411001854"</f>
        <v>201411001854</v>
      </c>
      <c r="G11" t="s">
        <v>114</v>
      </c>
      <c r="H11" t="s">
        <v>105</v>
      </c>
      <c r="I11">
        <v>249</v>
      </c>
      <c r="J11" t="s">
        <v>21</v>
      </c>
      <c r="L11" t="s">
        <v>195</v>
      </c>
      <c r="M11">
        <v>1495.4</v>
      </c>
    </row>
    <row r="12" spans="1:13" x14ac:dyDescent="0.25">
      <c r="A12">
        <v>6</v>
      </c>
      <c r="B12">
        <v>2097</v>
      </c>
      <c r="C12" t="s">
        <v>186</v>
      </c>
      <c r="D12" t="s">
        <v>32</v>
      </c>
      <c r="E12" t="s">
        <v>187</v>
      </c>
      <c r="F12" t="str">
        <f>"201511013380"</f>
        <v>201511013380</v>
      </c>
      <c r="G12" t="s">
        <v>188</v>
      </c>
      <c r="H12" t="s">
        <v>83</v>
      </c>
      <c r="I12">
        <v>239</v>
      </c>
      <c r="J12" t="s">
        <v>21</v>
      </c>
      <c r="M12">
        <v>1703.9</v>
      </c>
    </row>
    <row r="13" spans="1:13" x14ac:dyDescent="0.25">
      <c r="A13">
        <v>7</v>
      </c>
      <c r="B13">
        <v>460</v>
      </c>
      <c r="C13" t="s">
        <v>196</v>
      </c>
      <c r="D13" t="s">
        <v>74</v>
      </c>
      <c r="E13" t="s">
        <v>197</v>
      </c>
      <c r="F13" t="str">
        <f>"201412003983"</f>
        <v>201412003983</v>
      </c>
      <c r="G13" t="s">
        <v>198</v>
      </c>
      <c r="H13" t="s">
        <v>105</v>
      </c>
      <c r="I13">
        <v>250</v>
      </c>
      <c r="J13" t="s">
        <v>21</v>
      </c>
      <c r="K13">
        <v>6</v>
      </c>
      <c r="M13">
        <v>1684.6</v>
      </c>
    </row>
    <row r="14" spans="1:13" x14ac:dyDescent="0.25">
      <c r="A14">
        <v>8</v>
      </c>
      <c r="B14">
        <v>329</v>
      </c>
      <c r="C14" t="s">
        <v>250</v>
      </c>
      <c r="D14" t="s">
        <v>70</v>
      </c>
      <c r="E14" t="s">
        <v>251</v>
      </c>
      <c r="F14" t="str">
        <f>"00024015"</f>
        <v>00024015</v>
      </c>
      <c r="G14" t="s">
        <v>53</v>
      </c>
      <c r="H14" t="s">
        <v>83</v>
      </c>
      <c r="I14">
        <v>215</v>
      </c>
      <c r="J14" t="s">
        <v>21</v>
      </c>
      <c r="M14">
        <v>1585.8</v>
      </c>
    </row>
    <row r="15" spans="1:13" x14ac:dyDescent="0.25">
      <c r="A15">
        <v>9</v>
      </c>
      <c r="B15">
        <v>2341</v>
      </c>
      <c r="C15" t="s">
        <v>39</v>
      </c>
      <c r="D15" t="s">
        <v>40</v>
      </c>
      <c r="E15" t="s">
        <v>41</v>
      </c>
      <c r="F15" t="str">
        <f>"200802000779"</f>
        <v>200802000779</v>
      </c>
      <c r="G15" t="s">
        <v>42</v>
      </c>
      <c r="H15" t="s">
        <v>43</v>
      </c>
      <c r="I15">
        <v>261</v>
      </c>
      <c r="J15" t="s">
        <v>21</v>
      </c>
      <c r="M15">
        <v>2213.6999999999998</v>
      </c>
    </row>
    <row r="16" spans="1:13" x14ac:dyDescent="0.25">
      <c r="A16">
        <v>10</v>
      </c>
      <c r="B16">
        <v>3051</v>
      </c>
      <c r="C16" t="s">
        <v>48</v>
      </c>
      <c r="D16" t="s">
        <v>23</v>
      </c>
      <c r="E16" t="s">
        <v>49</v>
      </c>
      <c r="F16" t="str">
        <f>"00070338"</f>
        <v>00070338</v>
      </c>
      <c r="G16" t="s">
        <v>50</v>
      </c>
      <c r="H16" t="s">
        <v>20</v>
      </c>
      <c r="I16">
        <v>263</v>
      </c>
      <c r="J16" t="s">
        <v>21</v>
      </c>
      <c r="M16">
        <v>2188.1999999999998</v>
      </c>
    </row>
    <row r="17" spans="1:13" x14ac:dyDescent="0.25">
      <c r="A17">
        <v>11</v>
      </c>
      <c r="B17">
        <v>2268</v>
      </c>
      <c r="C17" t="s">
        <v>231</v>
      </c>
      <c r="D17" t="s">
        <v>70</v>
      </c>
      <c r="E17" t="s">
        <v>232</v>
      </c>
      <c r="F17" t="str">
        <f>"201511017133"</f>
        <v>201511017133</v>
      </c>
      <c r="G17" t="s">
        <v>233</v>
      </c>
      <c r="H17" t="s">
        <v>83</v>
      </c>
      <c r="I17">
        <v>221</v>
      </c>
      <c r="J17" t="s">
        <v>21</v>
      </c>
      <c r="M17">
        <v>1625.1</v>
      </c>
    </row>
    <row r="18" spans="1:13" x14ac:dyDescent="0.25">
      <c r="A18">
        <v>12</v>
      </c>
      <c r="B18">
        <v>1106</v>
      </c>
      <c r="C18" t="s">
        <v>69</v>
      </c>
      <c r="D18" t="s">
        <v>70</v>
      </c>
      <c r="E18" t="s">
        <v>71</v>
      </c>
      <c r="F18" t="str">
        <f>"201511008548"</f>
        <v>201511008548</v>
      </c>
      <c r="G18" t="s">
        <v>72</v>
      </c>
      <c r="H18" t="s">
        <v>63</v>
      </c>
      <c r="I18">
        <v>270</v>
      </c>
      <c r="J18" t="s">
        <v>21</v>
      </c>
      <c r="M18">
        <v>2158</v>
      </c>
    </row>
    <row r="19" spans="1:13" x14ac:dyDescent="0.25">
      <c r="A19">
        <v>13</v>
      </c>
      <c r="B19">
        <v>1305</v>
      </c>
      <c r="C19" t="s">
        <v>255</v>
      </c>
      <c r="D19" t="s">
        <v>36</v>
      </c>
      <c r="E19" t="s">
        <v>256</v>
      </c>
      <c r="F19" t="str">
        <f>"201411000291"</f>
        <v>201411000291</v>
      </c>
      <c r="G19" t="s">
        <v>114</v>
      </c>
      <c r="H19" t="s">
        <v>83</v>
      </c>
      <c r="I19">
        <v>211</v>
      </c>
      <c r="J19" t="s">
        <v>21</v>
      </c>
      <c r="M19">
        <v>1570.6</v>
      </c>
    </row>
    <row r="20" spans="1:13" x14ac:dyDescent="0.25">
      <c r="A20">
        <v>14</v>
      </c>
      <c r="B20">
        <v>2813</v>
      </c>
      <c r="C20" t="s">
        <v>95</v>
      </c>
      <c r="D20" t="s">
        <v>87</v>
      </c>
      <c r="E20" t="s">
        <v>96</v>
      </c>
      <c r="F20" t="str">
        <f>"201511006627"</f>
        <v>201511006627</v>
      </c>
      <c r="G20" t="s">
        <v>97</v>
      </c>
      <c r="H20" t="s">
        <v>83</v>
      </c>
      <c r="I20">
        <v>216</v>
      </c>
      <c r="J20" t="s">
        <v>21</v>
      </c>
      <c r="M20">
        <v>2090.3000000000002</v>
      </c>
    </row>
    <row r="21" spans="1:13" x14ac:dyDescent="0.25">
      <c r="A21">
        <v>15</v>
      </c>
      <c r="B21">
        <v>333</v>
      </c>
      <c r="C21" t="s">
        <v>210</v>
      </c>
      <c r="D21" t="s">
        <v>23</v>
      </c>
      <c r="E21" t="s">
        <v>211</v>
      </c>
      <c r="F21" t="str">
        <f>"201102000254"</f>
        <v>201102000254</v>
      </c>
      <c r="G21" t="s">
        <v>212</v>
      </c>
      <c r="H21" t="s">
        <v>83</v>
      </c>
      <c r="I21">
        <v>228</v>
      </c>
      <c r="J21" t="s">
        <v>21</v>
      </c>
      <c r="M21">
        <v>1668.7</v>
      </c>
    </row>
    <row r="22" spans="1:13" x14ac:dyDescent="0.25">
      <c r="A22">
        <v>16</v>
      </c>
      <c r="B22">
        <v>274</v>
      </c>
      <c r="C22" t="s">
        <v>262</v>
      </c>
      <c r="D22" t="s">
        <v>23</v>
      </c>
      <c r="E22" t="s">
        <v>263</v>
      </c>
      <c r="F22" t="str">
        <f>"200906000150"</f>
        <v>200906000150</v>
      </c>
      <c r="G22" t="s">
        <v>19</v>
      </c>
      <c r="H22" t="s">
        <v>83</v>
      </c>
      <c r="I22">
        <v>230</v>
      </c>
      <c r="J22" t="s">
        <v>21</v>
      </c>
      <c r="M22">
        <v>1554.7</v>
      </c>
    </row>
    <row r="23" spans="1:13" x14ac:dyDescent="0.25">
      <c r="A23">
        <v>17</v>
      </c>
      <c r="B23">
        <v>2183</v>
      </c>
      <c r="C23" t="s">
        <v>381</v>
      </c>
      <c r="D23" t="s">
        <v>122</v>
      </c>
      <c r="E23" t="s">
        <v>382</v>
      </c>
      <c r="F23" t="str">
        <f>"201102000880"</f>
        <v>201102000880</v>
      </c>
      <c r="G23" t="s">
        <v>375</v>
      </c>
      <c r="H23" t="s">
        <v>83</v>
      </c>
      <c r="I23">
        <v>238</v>
      </c>
      <c r="J23" t="s">
        <v>21</v>
      </c>
      <c r="K23">
        <v>6</v>
      </c>
      <c r="L23" t="s">
        <v>195</v>
      </c>
      <c r="M23">
        <v>748.3</v>
      </c>
    </row>
    <row r="24" spans="1:13" x14ac:dyDescent="0.25">
      <c r="A24">
        <v>18</v>
      </c>
      <c r="B24">
        <v>1321</v>
      </c>
      <c r="C24" t="s">
        <v>314</v>
      </c>
      <c r="D24" t="s">
        <v>23</v>
      </c>
      <c r="E24" t="s">
        <v>315</v>
      </c>
      <c r="F24" t="str">
        <f>"00030455"</f>
        <v>00030455</v>
      </c>
      <c r="G24" t="s">
        <v>316</v>
      </c>
      <c r="H24" t="s">
        <v>26</v>
      </c>
      <c r="I24">
        <v>279</v>
      </c>
      <c r="J24" t="s">
        <v>21</v>
      </c>
      <c r="K24">
        <v>6</v>
      </c>
      <c r="M24">
        <v>1384.5</v>
      </c>
    </row>
    <row r="25" spans="1:13" x14ac:dyDescent="0.25">
      <c r="A25">
        <v>19</v>
      </c>
      <c r="B25">
        <v>2846</v>
      </c>
      <c r="C25" t="s">
        <v>299</v>
      </c>
      <c r="D25" t="s">
        <v>300</v>
      </c>
      <c r="E25" t="s">
        <v>301</v>
      </c>
      <c r="F25" t="str">
        <f>"201511019117"</f>
        <v>201511019117</v>
      </c>
      <c r="G25" t="s">
        <v>198</v>
      </c>
      <c r="H25" t="s">
        <v>94</v>
      </c>
      <c r="I25">
        <v>242</v>
      </c>
      <c r="J25" t="s">
        <v>21</v>
      </c>
      <c r="K25">
        <v>6</v>
      </c>
      <c r="M25">
        <v>1422.5</v>
      </c>
    </row>
    <row r="26" spans="1:13" x14ac:dyDescent="0.25">
      <c r="A26">
        <v>20</v>
      </c>
      <c r="B26">
        <v>440</v>
      </c>
      <c r="C26" t="s">
        <v>64</v>
      </c>
      <c r="D26" t="s">
        <v>65</v>
      </c>
      <c r="E26" t="s">
        <v>66</v>
      </c>
      <c r="F26" t="str">
        <f>"00017002"</f>
        <v>00017002</v>
      </c>
      <c r="G26" t="s">
        <v>67</v>
      </c>
      <c r="H26" t="s">
        <v>68</v>
      </c>
      <c r="I26">
        <v>202</v>
      </c>
      <c r="J26" t="s">
        <v>21</v>
      </c>
      <c r="M26">
        <v>2177</v>
      </c>
    </row>
    <row r="27" spans="1:13" x14ac:dyDescent="0.25">
      <c r="A27">
        <v>21</v>
      </c>
      <c r="B27">
        <v>1061</v>
      </c>
      <c r="C27" t="s">
        <v>73</v>
      </c>
      <c r="D27" t="s">
        <v>74</v>
      </c>
      <c r="E27" t="s">
        <v>75</v>
      </c>
      <c r="F27" t="str">
        <f>"00013197"</f>
        <v>00013197</v>
      </c>
      <c r="G27" t="s">
        <v>76</v>
      </c>
      <c r="H27" t="s">
        <v>43</v>
      </c>
      <c r="I27">
        <v>262</v>
      </c>
      <c r="J27" t="s">
        <v>21</v>
      </c>
      <c r="M27">
        <v>2155.1999999999998</v>
      </c>
    </row>
    <row r="28" spans="1:13" x14ac:dyDescent="0.25">
      <c r="A28">
        <v>22</v>
      </c>
      <c r="B28">
        <v>2392</v>
      </c>
      <c r="C28" t="s">
        <v>220</v>
      </c>
      <c r="D28" t="s">
        <v>122</v>
      </c>
      <c r="E28" t="s">
        <v>221</v>
      </c>
      <c r="F28" t="str">
        <f>"00027975"</f>
        <v>00027975</v>
      </c>
      <c r="G28" t="s">
        <v>222</v>
      </c>
      <c r="H28" t="s">
        <v>26</v>
      </c>
      <c r="I28">
        <v>275</v>
      </c>
      <c r="J28" t="s">
        <v>21</v>
      </c>
      <c r="K28">
        <v>6</v>
      </c>
      <c r="M28">
        <v>1659.7</v>
      </c>
    </row>
    <row r="29" spans="1:13" x14ac:dyDescent="0.25">
      <c r="A29">
        <v>23</v>
      </c>
      <c r="B29">
        <v>965</v>
      </c>
      <c r="C29" t="s">
        <v>302</v>
      </c>
      <c r="D29" t="s">
        <v>285</v>
      </c>
      <c r="E29" t="s">
        <v>303</v>
      </c>
      <c r="F29" t="str">
        <f>"201511023058"</f>
        <v>201511023058</v>
      </c>
      <c r="G29" t="s">
        <v>114</v>
      </c>
      <c r="H29" t="s">
        <v>83</v>
      </c>
      <c r="I29">
        <v>211</v>
      </c>
      <c r="J29" t="s">
        <v>21</v>
      </c>
      <c r="L29" t="s">
        <v>100</v>
      </c>
      <c r="M29">
        <v>1413.2</v>
      </c>
    </row>
    <row r="30" spans="1:13" x14ac:dyDescent="0.25">
      <c r="A30">
        <v>24</v>
      </c>
      <c r="B30">
        <v>1722</v>
      </c>
      <c r="C30" t="s">
        <v>31</v>
      </c>
      <c r="D30" t="s">
        <v>32</v>
      </c>
      <c r="E30" t="s">
        <v>33</v>
      </c>
      <c r="F30" t="str">
        <f>"00066971"</f>
        <v>00066971</v>
      </c>
      <c r="G30" t="s">
        <v>34</v>
      </c>
      <c r="H30" t="s">
        <v>26</v>
      </c>
      <c r="I30">
        <v>272</v>
      </c>
      <c r="J30" t="s">
        <v>21</v>
      </c>
      <c r="M30">
        <v>2224.5</v>
      </c>
    </row>
    <row r="31" spans="1:13" x14ac:dyDescent="0.25">
      <c r="A31">
        <v>25</v>
      </c>
      <c r="B31">
        <v>1855</v>
      </c>
      <c r="C31" t="s">
        <v>322</v>
      </c>
      <c r="D31" t="s">
        <v>45</v>
      </c>
      <c r="E31" t="s">
        <v>323</v>
      </c>
      <c r="F31" t="str">
        <f>"201511017250"</f>
        <v>201511017250</v>
      </c>
      <c r="G31" t="s">
        <v>114</v>
      </c>
      <c r="H31" t="s">
        <v>83</v>
      </c>
      <c r="I31">
        <v>211</v>
      </c>
      <c r="J31" t="s">
        <v>21</v>
      </c>
      <c r="L31" t="s">
        <v>195</v>
      </c>
      <c r="M31">
        <v>1247.0999999999999</v>
      </c>
    </row>
    <row r="32" spans="1:13" x14ac:dyDescent="0.25">
      <c r="A32">
        <v>26</v>
      </c>
      <c r="B32">
        <v>670</v>
      </c>
      <c r="C32" t="s">
        <v>365</v>
      </c>
      <c r="D32" t="s">
        <v>356</v>
      </c>
      <c r="E32" t="s">
        <v>366</v>
      </c>
      <c r="F32" t="str">
        <f>"00040053"</f>
        <v>00040053</v>
      </c>
      <c r="G32" t="s">
        <v>201</v>
      </c>
      <c r="H32" t="s">
        <v>26</v>
      </c>
      <c r="I32">
        <v>278</v>
      </c>
      <c r="J32" t="s">
        <v>21</v>
      </c>
      <c r="K32">
        <v>6</v>
      </c>
      <c r="L32" t="s">
        <v>195</v>
      </c>
      <c r="M32">
        <v>1080.8</v>
      </c>
    </row>
    <row r="33" spans="1:13" x14ac:dyDescent="0.25">
      <c r="A33">
        <v>27</v>
      </c>
      <c r="B33">
        <v>2178</v>
      </c>
      <c r="C33" t="s">
        <v>166</v>
      </c>
      <c r="D33" t="s">
        <v>40</v>
      </c>
      <c r="E33" t="s">
        <v>167</v>
      </c>
      <c r="F33" t="str">
        <f>"201411002908"</f>
        <v>201411002908</v>
      </c>
      <c r="G33" t="s">
        <v>168</v>
      </c>
      <c r="H33" t="s">
        <v>105</v>
      </c>
      <c r="I33">
        <v>259</v>
      </c>
      <c r="J33" t="s">
        <v>21</v>
      </c>
      <c r="M33">
        <v>1903</v>
      </c>
    </row>
    <row r="34" spans="1:13" x14ac:dyDescent="0.25">
      <c r="A34">
        <v>28</v>
      </c>
      <c r="B34">
        <v>141</v>
      </c>
      <c r="C34" t="s">
        <v>353</v>
      </c>
      <c r="D34" t="s">
        <v>107</v>
      </c>
      <c r="E34" t="s">
        <v>354</v>
      </c>
      <c r="F34" t="str">
        <f>"201511004687"</f>
        <v>201511004687</v>
      </c>
      <c r="G34" t="s">
        <v>236</v>
      </c>
      <c r="H34" t="s">
        <v>83</v>
      </c>
      <c r="I34">
        <v>217</v>
      </c>
      <c r="J34" t="s">
        <v>21</v>
      </c>
      <c r="L34" t="s">
        <v>195</v>
      </c>
      <c r="M34">
        <v>1160.4000000000001</v>
      </c>
    </row>
    <row r="35" spans="1:13" x14ac:dyDescent="0.25">
      <c r="A35">
        <v>29</v>
      </c>
      <c r="B35">
        <v>2721</v>
      </c>
      <c r="C35" t="s">
        <v>160</v>
      </c>
      <c r="D35" t="s">
        <v>161</v>
      </c>
      <c r="E35" t="s">
        <v>162</v>
      </c>
      <c r="F35" t="str">
        <f>"201511012574"</f>
        <v>201511012574</v>
      </c>
      <c r="G35" t="s">
        <v>38</v>
      </c>
      <c r="H35" t="s">
        <v>94</v>
      </c>
      <c r="I35">
        <v>246</v>
      </c>
      <c r="J35" t="s">
        <v>21</v>
      </c>
      <c r="M35">
        <v>1908.5</v>
      </c>
    </row>
    <row r="36" spans="1:13" x14ac:dyDescent="0.25">
      <c r="A36">
        <v>30</v>
      </c>
      <c r="B36">
        <v>1509</v>
      </c>
      <c r="C36" t="s">
        <v>225</v>
      </c>
      <c r="D36" t="s">
        <v>23</v>
      </c>
      <c r="E36" t="s">
        <v>226</v>
      </c>
      <c r="F36" t="str">
        <f>"200905000505"</f>
        <v>200905000505</v>
      </c>
      <c r="G36" t="s">
        <v>104</v>
      </c>
      <c r="H36" t="s">
        <v>83</v>
      </c>
      <c r="I36">
        <v>220</v>
      </c>
      <c r="J36" t="s">
        <v>21</v>
      </c>
      <c r="M36">
        <v>1633.5</v>
      </c>
    </row>
    <row r="37" spans="1:13" x14ac:dyDescent="0.25">
      <c r="A37">
        <v>31</v>
      </c>
      <c r="B37">
        <v>782</v>
      </c>
      <c r="C37" t="s">
        <v>16</v>
      </c>
      <c r="D37" t="s">
        <v>17</v>
      </c>
      <c r="E37" t="s">
        <v>18</v>
      </c>
      <c r="F37" t="str">
        <f>"00076152"</f>
        <v>00076152</v>
      </c>
      <c r="G37" t="s">
        <v>19</v>
      </c>
      <c r="H37" t="s">
        <v>20</v>
      </c>
      <c r="I37">
        <v>266</v>
      </c>
      <c r="J37" t="s">
        <v>21</v>
      </c>
      <c r="M37">
        <v>2299.3000000000002</v>
      </c>
    </row>
    <row r="38" spans="1:13" x14ac:dyDescent="0.25">
      <c r="A38">
        <v>32</v>
      </c>
      <c r="B38">
        <v>2459</v>
      </c>
      <c r="C38" t="s">
        <v>295</v>
      </c>
      <c r="D38" t="s">
        <v>65</v>
      </c>
      <c r="E38" t="s">
        <v>296</v>
      </c>
      <c r="F38" t="str">
        <f>"201402004127"</f>
        <v>201402004127</v>
      </c>
      <c r="G38" t="s">
        <v>30</v>
      </c>
      <c r="H38" t="s">
        <v>83</v>
      </c>
      <c r="I38">
        <v>231</v>
      </c>
      <c r="J38" t="s">
        <v>21</v>
      </c>
      <c r="L38" t="s">
        <v>100</v>
      </c>
      <c r="M38">
        <v>1442.7</v>
      </c>
    </row>
    <row r="39" spans="1:13" x14ac:dyDescent="0.25">
      <c r="A39">
        <v>33</v>
      </c>
      <c r="B39">
        <v>2331</v>
      </c>
      <c r="C39" t="s">
        <v>279</v>
      </c>
      <c r="D39" t="s">
        <v>116</v>
      </c>
      <c r="E39" t="s">
        <v>280</v>
      </c>
      <c r="F39" t="str">
        <f>"201510004508"</f>
        <v>201510004508</v>
      </c>
      <c r="G39" t="s">
        <v>281</v>
      </c>
      <c r="H39" t="s">
        <v>83</v>
      </c>
      <c r="I39">
        <v>222</v>
      </c>
      <c r="J39" t="s">
        <v>21</v>
      </c>
      <c r="M39">
        <v>1518.3</v>
      </c>
    </row>
    <row r="40" spans="1:13" x14ac:dyDescent="0.25">
      <c r="A40">
        <v>34</v>
      </c>
      <c r="B40">
        <v>952</v>
      </c>
      <c r="C40" t="s">
        <v>147</v>
      </c>
      <c r="D40" t="s">
        <v>148</v>
      </c>
      <c r="E40" t="s">
        <v>149</v>
      </c>
      <c r="F40" t="str">
        <f>"201511015414"</f>
        <v>201511015414</v>
      </c>
      <c r="G40" t="s">
        <v>150</v>
      </c>
      <c r="H40" t="s">
        <v>94</v>
      </c>
      <c r="I40">
        <v>247</v>
      </c>
      <c r="J40" t="s">
        <v>21</v>
      </c>
      <c r="M40">
        <v>1940.4</v>
      </c>
    </row>
    <row r="41" spans="1:13" x14ac:dyDescent="0.25">
      <c r="A41">
        <v>35</v>
      </c>
      <c r="B41">
        <v>1669</v>
      </c>
      <c r="C41" t="s">
        <v>349</v>
      </c>
      <c r="D41" t="s">
        <v>65</v>
      </c>
      <c r="E41" t="s">
        <v>350</v>
      </c>
      <c r="F41" t="str">
        <f>"00076301"</f>
        <v>00076301</v>
      </c>
      <c r="G41" t="s">
        <v>111</v>
      </c>
      <c r="H41" t="s">
        <v>83</v>
      </c>
      <c r="I41">
        <v>235</v>
      </c>
      <c r="J41" t="s">
        <v>21</v>
      </c>
      <c r="L41" t="s">
        <v>195</v>
      </c>
      <c r="M41">
        <v>1177.0999999999999</v>
      </c>
    </row>
    <row r="42" spans="1:13" x14ac:dyDescent="0.25">
      <c r="A42">
        <v>36</v>
      </c>
      <c r="B42">
        <v>1747</v>
      </c>
      <c r="C42" t="s">
        <v>115</v>
      </c>
      <c r="D42" t="s">
        <v>116</v>
      </c>
      <c r="E42" t="s">
        <v>117</v>
      </c>
      <c r="F42" t="str">
        <f>"201511018341"</f>
        <v>201511018341</v>
      </c>
      <c r="G42" t="s">
        <v>38</v>
      </c>
      <c r="H42" t="s">
        <v>105</v>
      </c>
      <c r="I42">
        <v>257</v>
      </c>
      <c r="J42" t="s">
        <v>21</v>
      </c>
      <c r="M42">
        <v>2045.7</v>
      </c>
    </row>
    <row r="43" spans="1:13" x14ac:dyDescent="0.25">
      <c r="A43">
        <v>37</v>
      </c>
      <c r="B43">
        <v>380</v>
      </c>
      <c r="C43" t="s">
        <v>181</v>
      </c>
      <c r="D43" t="s">
        <v>182</v>
      </c>
      <c r="E43" t="s">
        <v>183</v>
      </c>
      <c r="F43" t="str">
        <f>"00022280"</f>
        <v>00022280</v>
      </c>
      <c r="G43" t="s">
        <v>184</v>
      </c>
      <c r="H43" t="s">
        <v>185</v>
      </c>
      <c r="I43">
        <v>206</v>
      </c>
      <c r="J43" t="s">
        <v>21</v>
      </c>
      <c r="M43">
        <v>1762.8</v>
      </c>
    </row>
    <row r="44" spans="1:13" x14ac:dyDescent="0.25">
      <c r="A44">
        <v>38</v>
      </c>
      <c r="B44">
        <v>1781</v>
      </c>
      <c r="C44" t="s">
        <v>154</v>
      </c>
      <c r="D44" t="s">
        <v>65</v>
      </c>
      <c r="E44" t="s">
        <v>155</v>
      </c>
      <c r="F44" t="str">
        <f>"00040307"</f>
        <v>00040307</v>
      </c>
      <c r="G44" t="s">
        <v>156</v>
      </c>
      <c r="H44" t="s">
        <v>26</v>
      </c>
      <c r="I44">
        <v>280</v>
      </c>
      <c r="J44" t="s">
        <v>21</v>
      </c>
      <c r="K44">
        <v>6</v>
      </c>
      <c r="M44">
        <v>1931.9</v>
      </c>
    </row>
    <row r="45" spans="1:13" x14ac:dyDescent="0.25">
      <c r="A45">
        <v>39</v>
      </c>
      <c r="B45">
        <v>2222</v>
      </c>
      <c r="C45" t="s">
        <v>213</v>
      </c>
      <c r="D45" t="s">
        <v>87</v>
      </c>
      <c r="E45" t="s">
        <v>214</v>
      </c>
      <c r="F45" t="str">
        <f>"00095198"</f>
        <v>00095198</v>
      </c>
      <c r="G45" t="s">
        <v>215</v>
      </c>
      <c r="H45" t="s">
        <v>216</v>
      </c>
      <c r="I45">
        <v>203</v>
      </c>
      <c r="J45" t="s">
        <v>21</v>
      </c>
      <c r="M45">
        <v>1667.2</v>
      </c>
    </row>
    <row r="46" spans="1:13" x14ac:dyDescent="0.25">
      <c r="A46">
        <v>40</v>
      </c>
      <c r="B46">
        <v>1424</v>
      </c>
      <c r="C46" t="s">
        <v>207</v>
      </c>
      <c r="D46" t="s">
        <v>122</v>
      </c>
      <c r="E46" t="s">
        <v>208</v>
      </c>
      <c r="F46" t="str">
        <f>"201412003540"</f>
        <v>201412003540</v>
      </c>
      <c r="G46" t="s">
        <v>209</v>
      </c>
      <c r="H46" t="s">
        <v>105</v>
      </c>
      <c r="I46">
        <v>251</v>
      </c>
      <c r="J46" t="s">
        <v>21</v>
      </c>
      <c r="M46">
        <v>1674.2</v>
      </c>
    </row>
    <row r="47" spans="1:13" x14ac:dyDescent="0.25">
      <c r="A47">
        <v>41</v>
      </c>
      <c r="B47">
        <v>2389</v>
      </c>
      <c r="C47" t="s">
        <v>90</v>
      </c>
      <c r="D47" t="s">
        <v>91</v>
      </c>
      <c r="E47" t="s">
        <v>92</v>
      </c>
      <c r="F47" t="str">
        <f>"00024758"</f>
        <v>00024758</v>
      </c>
      <c r="G47" t="s">
        <v>93</v>
      </c>
      <c r="H47" t="s">
        <v>94</v>
      </c>
      <c r="I47">
        <v>244</v>
      </c>
      <c r="J47" t="s">
        <v>21</v>
      </c>
      <c r="M47">
        <v>2094.6999999999998</v>
      </c>
    </row>
    <row r="48" spans="1:13" x14ac:dyDescent="0.25">
      <c r="A48">
        <v>42</v>
      </c>
      <c r="B48">
        <v>3057</v>
      </c>
      <c r="C48" t="s">
        <v>310</v>
      </c>
      <c r="D48" t="s">
        <v>311</v>
      </c>
      <c r="E48" t="s">
        <v>312</v>
      </c>
      <c r="F48" t="str">
        <f>"00014864"</f>
        <v>00014864</v>
      </c>
      <c r="G48" t="s">
        <v>42</v>
      </c>
      <c r="H48" t="s">
        <v>43</v>
      </c>
      <c r="I48">
        <v>261</v>
      </c>
      <c r="J48" t="s">
        <v>21</v>
      </c>
      <c r="L48" t="s">
        <v>313</v>
      </c>
      <c r="M48">
        <v>1387.2</v>
      </c>
    </row>
    <row r="49" spans="1:13" x14ac:dyDescent="0.25">
      <c r="A49">
        <v>43</v>
      </c>
      <c r="B49">
        <v>778</v>
      </c>
      <c r="C49" t="s">
        <v>157</v>
      </c>
      <c r="D49" t="s">
        <v>107</v>
      </c>
      <c r="E49" t="s">
        <v>158</v>
      </c>
      <c r="F49" t="str">
        <f>"200712003949"</f>
        <v>200712003949</v>
      </c>
      <c r="G49" t="s">
        <v>159</v>
      </c>
      <c r="H49" t="s">
        <v>105</v>
      </c>
      <c r="I49">
        <v>253</v>
      </c>
      <c r="J49" t="s">
        <v>21</v>
      </c>
      <c r="M49">
        <v>1922.7</v>
      </c>
    </row>
    <row r="50" spans="1:13" x14ac:dyDescent="0.25">
      <c r="A50">
        <v>44</v>
      </c>
      <c r="B50">
        <v>1522</v>
      </c>
      <c r="C50" t="s">
        <v>118</v>
      </c>
      <c r="D50" t="s">
        <v>40</v>
      </c>
      <c r="E50" t="s">
        <v>119</v>
      </c>
      <c r="F50" t="str">
        <f>"00034871"</f>
        <v>00034871</v>
      </c>
      <c r="G50" t="s">
        <v>120</v>
      </c>
      <c r="H50" t="s">
        <v>63</v>
      </c>
      <c r="I50">
        <v>271</v>
      </c>
      <c r="J50" t="s">
        <v>21</v>
      </c>
      <c r="M50">
        <v>2027.4</v>
      </c>
    </row>
    <row r="51" spans="1:13" x14ac:dyDescent="0.25">
      <c r="A51">
        <v>45</v>
      </c>
      <c r="B51">
        <v>2466</v>
      </c>
      <c r="C51" t="s">
        <v>55</v>
      </c>
      <c r="D51" t="s">
        <v>56</v>
      </c>
      <c r="E51" t="s">
        <v>57</v>
      </c>
      <c r="F51" t="str">
        <f>"00023069"</f>
        <v>00023069</v>
      </c>
      <c r="G51" t="s">
        <v>58</v>
      </c>
      <c r="H51" t="s">
        <v>26</v>
      </c>
      <c r="I51">
        <v>273</v>
      </c>
      <c r="J51" t="s">
        <v>21</v>
      </c>
      <c r="M51">
        <v>2180.9</v>
      </c>
    </row>
    <row r="52" spans="1:13" x14ac:dyDescent="0.25">
      <c r="A52">
        <v>46</v>
      </c>
      <c r="B52">
        <v>247</v>
      </c>
      <c r="C52" t="s">
        <v>334</v>
      </c>
      <c r="D52" t="s">
        <v>70</v>
      </c>
      <c r="E52" t="s">
        <v>335</v>
      </c>
      <c r="F52" t="str">
        <f>"201409005209"</f>
        <v>201409005209</v>
      </c>
      <c r="G52" t="s">
        <v>233</v>
      </c>
      <c r="H52" t="s">
        <v>83</v>
      </c>
      <c r="I52">
        <v>221</v>
      </c>
      <c r="J52" t="s">
        <v>21</v>
      </c>
      <c r="L52" t="s">
        <v>195</v>
      </c>
      <c r="M52">
        <v>1212.7</v>
      </c>
    </row>
    <row r="53" spans="1:13" x14ac:dyDescent="0.25">
      <c r="A53">
        <v>47</v>
      </c>
      <c r="B53">
        <v>2753</v>
      </c>
      <c r="C53" t="s">
        <v>175</v>
      </c>
      <c r="D53" t="s">
        <v>176</v>
      </c>
      <c r="E53" t="s">
        <v>177</v>
      </c>
      <c r="F53" t="str">
        <f>"00017789"</f>
        <v>00017789</v>
      </c>
      <c r="G53" t="s">
        <v>178</v>
      </c>
      <c r="H53" t="s">
        <v>20</v>
      </c>
      <c r="I53">
        <v>265</v>
      </c>
      <c r="J53" t="s">
        <v>21</v>
      </c>
      <c r="K53">
        <v>6</v>
      </c>
      <c r="M53">
        <v>1769.8</v>
      </c>
    </row>
    <row r="54" spans="1:13" x14ac:dyDescent="0.25">
      <c r="A54">
        <v>48</v>
      </c>
      <c r="B54">
        <v>922</v>
      </c>
      <c r="C54" t="s">
        <v>383</v>
      </c>
      <c r="D54" t="s">
        <v>102</v>
      </c>
      <c r="E54" t="s">
        <v>384</v>
      </c>
      <c r="F54" t="str">
        <f>"00023651"</f>
        <v>00023651</v>
      </c>
      <c r="G54" t="s">
        <v>233</v>
      </c>
      <c r="H54" t="s">
        <v>83</v>
      </c>
      <c r="I54">
        <v>221</v>
      </c>
      <c r="J54" t="s">
        <v>21</v>
      </c>
      <c r="L54" t="s">
        <v>89</v>
      </c>
      <c r="M54">
        <v>708.4</v>
      </c>
    </row>
    <row r="55" spans="1:13" x14ac:dyDescent="0.25">
      <c r="A55">
        <v>49</v>
      </c>
      <c r="B55">
        <v>123</v>
      </c>
      <c r="C55" t="s">
        <v>257</v>
      </c>
      <c r="D55" t="s">
        <v>40</v>
      </c>
      <c r="E55" t="s">
        <v>258</v>
      </c>
      <c r="F55" t="str">
        <f>"201402000419"</f>
        <v>201402000419</v>
      </c>
      <c r="G55" t="s">
        <v>259</v>
      </c>
      <c r="H55" t="s">
        <v>83</v>
      </c>
      <c r="I55">
        <v>233</v>
      </c>
      <c r="J55" t="s">
        <v>21</v>
      </c>
      <c r="M55">
        <v>1568.4</v>
      </c>
    </row>
    <row r="56" spans="1:13" x14ac:dyDescent="0.25">
      <c r="A56">
        <v>50</v>
      </c>
      <c r="B56">
        <v>1210</v>
      </c>
      <c r="C56" t="s">
        <v>247</v>
      </c>
      <c r="D56" t="s">
        <v>74</v>
      </c>
      <c r="E56" t="s">
        <v>248</v>
      </c>
      <c r="F56" t="str">
        <f>"00029383"</f>
        <v>00029383</v>
      </c>
      <c r="G56" t="s">
        <v>249</v>
      </c>
      <c r="H56" t="s">
        <v>26</v>
      </c>
      <c r="I56">
        <v>276</v>
      </c>
      <c r="J56" t="s">
        <v>21</v>
      </c>
      <c r="K56">
        <v>6</v>
      </c>
      <c r="M56">
        <v>1591.7</v>
      </c>
    </row>
    <row r="57" spans="1:13" x14ac:dyDescent="0.25">
      <c r="A57">
        <v>51</v>
      </c>
      <c r="B57">
        <v>746</v>
      </c>
      <c r="C57" t="s">
        <v>35</v>
      </c>
      <c r="D57" t="s">
        <v>36</v>
      </c>
      <c r="E57" t="s">
        <v>37</v>
      </c>
      <c r="F57" t="str">
        <f>"00016305"</f>
        <v>00016305</v>
      </c>
      <c r="G57" t="s">
        <v>38</v>
      </c>
      <c r="H57" t="s">
        <v>20</v>
      </c>
      <c r="I57">
        <v>268</v>
      </c>
      <c r="J57" t="s">
        <v>21</v>
      </c>
      <c r="M57">
        <v>2219.8000000000002</v>
      </c>
    </row>
    <row r="58" spans="1:13" x14ac:dyDescent="0.25">
      <c r="A58">
        <v>52</v>
      </c>
      <c r="B58">
        <v>863</v>
      </c>
      <c r="C58" t="s">
        <v>288</v>
      </c>
      <c r="D58" t="s">
        <v>289</v>
      </c>
      <c r="E58" t="s">
        <v>290</v>
      </c>
      <c r="F58" t="str">
        <f>"201511009016"</f>
        <v>201511009016</v>
      </c>
      <c r="G58" t="s">
        <v>19</v>
      </c>
      <c r="H58" t="s">
        <v>83</v>
      </c>
      <c r="I58">
        <v>230</v>
      </c>
      <c r="J58" t="s">
        <v>21</v>
      </c>
      <c r="L58" t="s">
        <v>100</v>
      </c>
      <c r="M58">
        <v>1491.9</v>
      </c>
    </row>
    <row r="59" spans="1:13" x14ac:dyDescent="0.25">
      <c r="A59">
        <v>53</v>
      </c>
      <c r="B59">
        <v>604</v>
      </c>
      <c r="C59" t="s">
        <v>326</v>
      </c>
      <c r="D59" t="s">
        <v>40</v>
      </c>
      <c r="E59" t="s">
        <v>327</v>
      </c>
      <c r="F59" t="str">
        <f>"201511013110"</f>
        <v>201511013110</v>
      </c>
      <c r="G59" t="s">
        <v>93</v>
      </c>
      <c r="H59" t="s">
        <v>83</v>
      </c>
      <c r="I59">
        <v>226</v>
      </c>
      <c r="J59" t="s">
        <v>21</v>
      </c>
      <c r="L59" t="s">
        <v>195</v>
      </c>
      <c r="M59">
        <v>1241.8</v>
      </c>
    </row>
    <row r="60" spans="1:13" x14ac:dyDescent="0.25">
      <c r="A60">
        <v>54</v>
      </c>
      <c r="B60">
        <v>1749</v>
      </c>
      <c r="C60" t="s">
        <v>332</v>
      </c>
      <c r="D60" t="s">
        <v>45</v>
      </c>
      <c r="E60" t="s">
        <v>333</v>
      </c>
      <c r="F60" t="str">
        <f>"201511021696"</f>
        <v>201511021696</v>
      </c>
      <c r="G60" t="s">
        <v>127</v>
      </c>
      <c r="H60" t="s">
        <v>83</v>
      </c>
      <c r="I60">
        <v>208</v>
      </c>
      <c r="J60" t="s">
        <v>21</v>
      </c>
      <c r="L60" t="s">
        <v>195</v>
      </c>
      <c r="M60">
        <v>1213</v>
      </c>
    </row>
    <row r="61" spans="1:13" x14ac:dyDescent="0.25">
      <c r="A61">
        <v>55</v>
      </c>
      <c r="B61">
        <v>2365</v>
      </c>
      <c r="C61" t="s">
        <v>227</v>
      </c>
      <c r="D61" t="s">
        <v>228</v>
      </c>
      <c r="E61" t="s">
        <v>229</v>
      </c>
      <c r="F61" t="str">
        <f>"00043310"</f>
        <v>00043310</v>
      </c>
      <c r="G61" t="s">
        <v>230</v>
      </c>
      <c r="H61" t="s">
        <v>83</v>
      </c>
      <c r="I61">
        <v>229</v>
      </c>
      <c r="J61" t="s">
        <v>21</v>
      </c>
      <c r="M61">
        <v>1631.5</v>
      </c>
    </row>
    <row r="62" spans="1:13" x14ac:dyDescent="0.25">
      <c r="A62">
        <v>56</v>
      </c>
      <c r="B62">
        <v>2921</v>
      </c>
      <c r="C62" t="s">
        <v>172</v>
      </c>
      <c r="D62" t="s">
        <v>107</v>
      </c>
      <c r="E62" t="s">
        <v>173</v>
      </c>
      <c r="F62" t="str">
        <f>"00044523"</f>
        <v>00044523</v>
      </c>
      <c r="G62" t="s">
        <v>174</v>
      </c>
      <c r="H62" t="s">
        <v>94</v>
      </c>
      <c r="I62">
        <v>240</v>
      </c>
      <c r="J62" t="s">
        <v>21</v>
      </c>
      <c r="M62">
        <v>1798.8</v>
      </c>
    </row>
    <row r="63" spans="1:13" x14ac:dyDescent="0.25">
      <c r="A63">
        <v>57</v>
      </c>
      <c r="B63">
        <v>2837</v>
      </c>
      <c r="C63" t="s">
        <v>363</v>
      </c>
      <c r="D63" t="s">
        <v>23</v>
      </c>
      <c r="E63" t="s">
        <v>364</v>
      </c>
      <c r="F63" t="str">
        <f>"00031822"</f>
        <v>00031822</v>
      </c>
      <c r="G63" t="s">
        <v>30</v>
      </c>
      <c r="H63" t="s">
        <v>83</v>
      </c>
      <c r="I63">
        <v>231</v>
      </c>
      <c r="J63" t="s">
        <v>21</v>
      </c>
      <c r="L63" t="s">
        <v>313</v>
      </c>
      <c r="M63">
        <v>1092.2</v>
      </c>
    </row>
    <row r="64" spans="1:13" x14ac:dyDescent="0.25">
      <c r="A64">
        <v>58</v>
      </c>
      <c r="B64">
        <v>2923</v>
      </c>
      <c r="C64" t="s">
        <v>277</v>
      </c>
      <c r="D64" t="s">
        <v>182</v>
      </c>
      <c r="E64" t="s">
        <v>278</v>
      </c>
      <c r="F64" t="str">
        <f>"201511010424"</f>
        <v>201511010424</v>
      </c>
      <c r="G64" t="s">
        <v>233</v>
      </c>
      <c r="H64" t="s">
        <v>83</v>
      </c>
      <c r="I64">
        <v>221</v>
      </c>
      <c r="J64" t="s">
        <v>21</v>
      </c>
      <c r="L64" t="s">
        <v>100</v>
      </c>
      <c r="M64">
        <v>1526.4</v>
      </c>
    </row>
    <row r="65" spans="1:13" x14ac:dyDescent="0.25">
      <c r="A65">
        <v>59</v>
      </c>
      <c r="B65">
        <v>1655</v>
      </c>
      <c r="C65" t="s">
        <v>22</v>
      </c>
      <c r="D65" t="s">
        <v>23</v>
      </c>
      <c r="E65" t="s">
        <v>24</v>
      </c>
      <c r="F65" t="str">
        <f>"00070531"</f>
        <v>00070531</v>
      </c>
      <c r="G65" t="s">
        <v>25</v>
      </c>
      <c r="H65" t="s">
        <v>26</v>
      </c>
      <c r="I65">
        <v>277</v>
      </c>
      <c r="J65" t="s">
        <v>21</v>
      </c>
      <c r="M65">
        <v>2272.5</v>
      </c>
    </row>
    <row r="66" spans="1:13" x14ac:dyDescent="0.25">
      <c r="A66">
        <v>60</v>
      </c>
      <c r="B66">
        <v>1277</v>
      </c>
      <c r="C66" t="s">
        <v>59</v>
      </c>
      <c r="D66" t="s">
        <v>60</v>
      </c>
      <c r="E66" t="s">
        <v>61</v>
      </c>
      <c r="F66" t="str">
        <f>"201002000134"</f>
        <v>201002000134</v>
      </c>
      <c r="G66" t="s">
        <v>62</v>
      </c>
      <c r="H66" t="s">
        <v>63</v>
      </c>
      <c r="I66">
        <v>269</v>
      </c>
      <c r="J66" t="s">
        <v>21</v>
      </c>
      <c r="M66">
        <v>2177.1999999999998</v>
      </c>
    </row>
    <row r="67" spans="1:13" x14ac:dyDescent="0.25">
      <c r="A67">
        <v>61</v>
      </c>
      <c r="B67">
        <v>1375</v>
      </c>
      <c r="C67" t="s">
        <v>124</v>
      </c>
      <c r="D67" t="s">
        <v>125</v>
      </c>
      <c r="E67" t="s">
        <v>126</v>
      </c>
      <c r="F67" t="str">
        <f>"201511007683"</f>
        <v>201511007683</v>
      </c>
      <c r="G67" t="s">
        <v>127</v>
      </c>
      <c r="H67" t="s">
        <v>83</v>
      </c>
      <c r="I67">
        <v>208</v>
      </c>
      <c r="J67" t="s">
        <v>21</v>
      </c>
      <c r="M67">
        <v>2002.8</v>
      </c>
    </row>
    <row r="68" spans="1:13" x14ac:dyDescent="0.25">
      <c r="A68">
        <v>62</v>
      </c>
      <c r="B68">
        <v>2236</v>
      </c>
      <c r="C68" t="s">
        <v>223</v>
      </c>
      <c r="D68" t="s">
        <v>65</v>
      </c>
      <c r="E68" t="s">
        <v>224</v>
      </c>
      <c r="F68" t="str">
        <f>"201510001789"</f>
        <v>201510001789</v>
      </c>
      <c r="G68" t="s">
        <v>130</v>
      </c>
      <c r="H68" t="s">
        <v>83</v>
      </c>
      <c r="I68">
        <v>210</v>
      </c>
      <c r="J68" t="s">
        <v>21</v>
      </c>
      <c r="M68">
        <v>1646.7</v>
      </c>
    </row>
    <row r="69" spans="1:13" x14ac:dyDescent="0.25">
      <c r="A69">
        <v>63</v>
      </c>
      <c r="B69">
        <v>889</v>
      </c>
      <c r="C69" t="s">
        <v>143</v>
      </c>
      <c r="D69" t="s">
        <v>144</v>
      </c>
      <c r="E69" t="s">
        <v>145</v>
      </c>
      <c r="F69" t="str">
        <f>"201511015496"</f>
        <v>201511015496</v>
      </c>
      <c r="G69" t="s">
        <v>146</v>
      </c>
      <c r="H69" t="s">
        <v>83</v>
      </c>
      <c r="I69">
        <v>223</v>
      </c>
      <c r="J69" t="s">
        <v>21</v>
      </c>
      <c r="M69">
        <v>1952.8</v>
      </c>
    </row>
    <row r="70" spans="1:13" x14ac:dyDescent="0.25">
      <c r="A70">
        <v>64</v>
      </c>
      <c r="B70">
        <v>572</v>
      </c>
      <c r="C70" t="s">
        <v>151</v>
      </c>
      <c r="D70" t="s">
        <v>152</v>
      </c>
      <c r="E70" t="s">
        <v>153</v>
      </c>
      <c r="F70" t="str">
        <f>"201510000272"</f>
        <v>201510000272</v>
      </c>
      <c r="G70" t="s">
        <v>76</v>
      </c>
      <c r="H70" t="s">
        <v>94</v>
      </c>
      <c r="I70">
        <v>241</v>
      </c>
      <c r="J70" t="s">
        <v>21</v>
      </c>
      <c r="M70">
        <v>1938.2</v>
      </c>
    </row>
    <row r="71" spans="1:13" x14ac:dyDescent="0.25">
      <c r="A71">
        <v>65</v>
      </c>
      <c r="B71">
        <v>1638</v>
      </c>
      <c r="C71" t="s">
        <v>345</v>
      </c>
      <c r="D71" t="s">
        <v>70</v>
      </c>
      <c r="E71" t="s">
        <v>346</v>
      </c>
      <c r="F71" t="str">
        <f>"201510002584"</f>
        <v>201510002584</v>
      </c>
      <c r="G71" t="s">
        <v>246</v>
      </c>
      <c r="H71" t="s">
        <v>83</v>
      </c>
      <c r="I71">
        <v>237</v>
      </c>
      <c r="J71" t="s">
        <v>21</v>
      </c>
      <c r="L71" t="s">
        <v>195</v>
      </c>
      <c r="M71">
        <v>1191.9000000000001</v>
      </c>
    </row>
    <row r="72" spans="1:13" x14ac:dyDescent="0.25">
      <c r="A72">
        <v>66</v>
      </c>
      <c r="B72">
        <v>33</v>
      </c>
      <c r="C72" t="s">
        <v>324</v>
      </c>
      <c r="D72" t="s">
        <v>182</v>
      </c>
      <c r="E72" t="s">
        <v>325</v>
      </c>
      <c r="F72" t="str">
        <f>"201511021476"</f>
        <v>201511021476</v>
      </c>
      <c r="G72" t="s">
        <v>230</v>
      </c>
      <c r="H72" t="s">
        <v>83</v>
      </c>
      <c r="I72">
        <v>229</v>
      </c>
      <c r="J72" t="s">
        <v>21</v>
      </c>
      <c r="L72" t="s">
        <v>195</v>
      </c>
      <c r="M72">
        <v>1242.0999999999999</v>
      </c>
    </row>
    <row r="73" spans="1:13" x14ac:dyDescent="0.25">
      <c r="A73">
        <v>67</v>
      </c>
      <c r="B73">
        <v>1054</v>
      </c>
      <c r="C73" t="s">
        <v>44</v>
      </c>
      <c r="D73" t="s">
        <v>45</v>
      </c>
      <c r="E73" t="s">
        <v>46</v>
      </c>
      <c r="F73" t="str">
        <f>"00020214"</f>
        <v>00020214</v>
      </c>
      <c r="G73" t="s">
        <v>47</v>
      </c>
      <c r="H73" t="s">
        <v>26</v>
      </c>
      <c r="I73">
        <v>274</v>
      </c>
      <c r="J73" t="s">
        <v>21</v>
      </c>
      <c r="M73">
        <v>2198.3000000000002</v>
      </c>
    </row>
    <row r="74" spans="1:13" x14ac:dyDescent="0.25">
      <c r="A74">
        <v>68</v>
      </c>
      <c r="B74">
        <v>1974</v>
      </c>
      <c r="C74" t="s">
        <v>291</v>
      </c>
      <c r="D74" t="s">
        <v>292</v>
      </c>
      <c r="E74" t="s">
        <v>293</v>
      </c>
      <c r="F74" t="str">
        <f>"201511007213"</f>
        <v>201511007213</v>
      </c>
      <c r="G74" t="s">
        <v>294</v>
      </c>
      <c r="H74" t="s">
        <v>83</v>
      </c>
      <c r="I74">
        <v>213</v>
      </c>
      <c r="J74" t="s">
        <v>21</v>
      </c>
      <c r="M74">
        <v>1473.3</v>
      </c>
    </row>
    <row r="75" spans="1:13" x14ac:dyDescent="0.25">
      <c r="A75">
        <v>69</v>
      </c>
      <c r="B75">
        <v>1515</v>
      </c>
      <c r="C75" t="s">
        <v>131</v>
      </c>
      <c r="D75" t="s">
        <v>132</v>
      </c>
      <c r="E75" t="s">
        <v>133</v>
      </c>
      <c r="F75" t="str">
        <f>"00095095"</f>
        <v>00095095</v>
      </c>
      <c r="G75" t="s">
        <v>134</v>
      </c>
      <c r="H75" t="s">
        <v>105</v>
      </c>
      <c r="I75">
        <v>258</v>
      </c>
      <c r="J75" t="s">
        <v>21</v>
      </c>
      <c r="M75">
        <v>1991.8</v>
      </c>
    </row>
    <row r="76" spans="1:13" x14ac:dyDescent="0.25">
      <c r="A76">
        <v>70</v>
      </c>
      <c r="B76">
        <v>814</v>
      </c>
      <c r="C76" t="s">
        <v>264</v>
      </c>
      <c r="D76" t="s">
        <v>265</v>
      </c>
      <c r="E76" t="s">
        <v>266</v>
      </c>
      <c r="F76" t="str">
        <f>"201510002816"</f>
        <v>201510002816</v>
      </c>
      <c r="G76" t="s">
        <v>140</v>
      </c>
      <c r="H76" t="s">
        <v>83</v>
      </c>
      <c r="I76">
        <v>232</v>
      </c>
      <c r="J76" t="s">
        <v>21</v>
      </c>
      <c r="M76">
        <v>1552.5</v>
      </c>
    </row>
    <row r="77" spans="1:13" x14ac:dyDescent="0.25">
      <c r="A77">
        <v>71</v>
      </c>
      <c r="B77">
        <v>1122</v>
      </c>
      <c r="C77" t="s">
        <v>27</v>
      </c>
      <c r="D77" t="s">
        <v>28</v>
      </c>
      <c r="E77" t="s">
        <v>29</v>
      </c>
      <c r="F77" t="str">
        <f>"00076675"</f>
        <v>00076675</v>
      </c>
      <c r="G77" t="s">
        <v>30</v>
      </c>
      <c r="H77" t="s">
        <v>20</v>
      </c>
      <c r="I77">
        <v>267</v>
      </c>
      <c r="J77" t="s">
        <v>21</v>
      </c>
      <c r="M77">
        <v>2239.1</v>
      </c>
    </row>
    <row r="78" spans="1:13" x14ac:dyDescent="0.25">
      <c r="A78">
        <v>72</v>
      </c>
      <c r="B78">
        <v>1691</v>
      </c>
      <c r="C78" t="s">
        <v>109</v>
      </c>
      <c r="D78" t="s">
        <v>23</v>
      </c>
      <c r="E78" t="s">
        <v>110</v>
      </c>
      <c r="F78" t="str">
        <f>"00005896"</f>
        <v>00005896</v>
      </c>
      <c r="G78" t="s">
        <v>111</v>
      </c>
      <c r="H78" t="s">
        <v>83</v>
      </c>
      <c r="I78">
        <v>235</v>
      </c>
      <c r="J78" t="s">
        <v>21</v>
      </c>
      <c r="M78">
        <v>2062.4</v>
      </c>
    </row>
    <row r="79" spans="1:13" x14ac:dyDescent="0.25">
      <c r="A79">
        <v>73</v>
      </c>
      <c r="B79">
        <v>581</v>
      </c>
      <c r="C79" t="s">
        <v>77</v>
      </c>
      <c r="D79" t="s">
        <v>36</v>
      </c>
      <c r="E79" t="s">
        <v>78</v>
      </c>
      <c r="F79" t="str">
        <f>"201511005477"</f>
        <v>201511005477</v>
      </c>
      <c r="G79" t="s">
        <v>79</v>
      </c>
      <c r="H79" t="s">
        <v>68</v>
      </c>
      <c r="I79">
        <v>201</v>
      </c>
      <c r="J79" t="s">
        <v>21</v>
      </c>
      <c r="M79">
        <v>2152.3000000000002</v>
      </c>
    </row>
    <row r="80" spans="1:13" x14ac:dyDescent="0.25">
      <c r="A80">
        <v>74</v>
      </c>
      <c r="B80">
        <v>901</v>
      </c>
      <c r="C80" t="s">
        <v>241</v>
      </c>
      <c r="D80" t="s">
        <v>242</v>
      </c>
      <c r="E80" t="s">
        <v>243</v>
      </c>
      <c r="F80" t="str">
        <f>"00088079"</f>
        <v>00088079</v>
      </c>
      <c r="G80" t="s">
        <v>30</v>
      </c>
      <c r="H80" t="s">
        <v>83</v>
      </c>
      <c r="I80">
        <v>231</v>
      </c>
      <c r="J80" t="s">
        <v>21</v>
      </c>
      <c r="M80">
        <v>1600.2</v>
      </c>
    </row>
    <row r="81" spans="1:13" x14ac:dyDescent="0.25">
      <c r="A81">
        <v>75</v>
      </c>
      <c r="B81">
        <v>1834</v>
      </c>
      <c r="C81" t="s">
        <v>360</v>
      </c>
      <c r="D81" t="s">
        <v>361</v>
      </c>
      <c r="E81" t="s">
        <v>362</v>
      </c>
      <c r="F81" t="str">
        <f>"201511014481"</f>
        <v>201511014481</v>
      </c>
      <c r="G81" t="s">
        <v>165</v>
      </c>
      <c r="H81" t="s">
        <v>83</v>
      </c>
      <c r="I81">
        <v>227</v>
      </c>
      <c r="J81" t="s">
        <v>21</v>
      </c>
      <c r="K81">
        <v>8</v>
      </c>
      <c r="L81" t="s">
        <v>195</v>
      </c>
      <c r="M81">
        <v>1131.3</v>
      </c>
    </row>
    <row r="82" spans="1:13" x14ac:dyDescent="0.25">
      <c r="A82">
        <v>76</v>
      </c>
      <c r="B82">
        <v>2309</v>
      </c>
      <c r="C82" t="s">
        <v>358</v>
      </c>
      <c r="D82" t="s">
        <v>32</v>
      </c>
      <c r="E82" t="s">
        <v>359</v>
      </c>
      <c r="F82" t="str">
        <f>"201303000021"</f>
        <v>201303000021</v>
      </c>
      <c r="G82" t="s">
        <v>294</v>
      </c>
      <c r="H82" t="s">
        <v>83</v>
      </c>
      <c r="I82">
        <v>213</v>
      </c>
      <c r="J82" t="s">
        <v>21</v>
      </c>
      <c r="L82" t="s">
        <v>195</v>
      </c>
      <c r="M82">
        <v>1151.0999999999999</v>
      </c>
    </row>
    <row r="83" spans="1:13" x14ac:dyDescent="0.25">
      <c r="A83">
        <v>77</v>
      </c>
      <c r="B83">
        <v>741</v>
      </c>
      <c r="C83" t="s">
        <v>98</v>
      </c>
      <c r="D83" t="s">
        <v>40</v>
      </c>
      <c r="E83" t="s">
        <v>99</v>
      </c>
      <c r="F83" t="str">
        <f>"201511009105"</f>
        <v>201511009105</v>
      </c>
      <c r="G83" t="s">
        <v>42</v>
      </c>
      <c r="H83" t="s">
        <v>43</v>
      </c>
      <c r="I83">
        <v>261</v>
      </c>
      <c r="J83" t="s">
        <v>21</v>
      </c>
      <c r="L83" t="s">
        <v>100</v>
      </c>
      <c r="M83">
        <v>2084.6</v>
      </c>
    </row>
    <row r="84" spans="1:13" x14ac:dyDescent="0.25">
      <c r="A84">
        <v>78</v>
      </c>
      <c r="B84">
        <v>261</v>
      </c>
      <c r="C84" t="s">
        <v>376</v>
      </c>
      <c r="D84" t="s">
        <v>91</v>
      </c>
      <c r="E84" t="s">
        <v>377</v>
      </c>
      <c r="F84" t="str">
        <f>"00016258"</f>
        <v>00016258</v>
      </c>
      <c r="G84" t="s">
        <v>378</v>
      </c>
      <c r="H84" t="s">
        <v>83</v>
      </c>
      <c r="I84">
        <v>234</v>
      </c>
      <c r="J84" t="s">
        <v>21</v>
      </c>
      <c r="K84">
        <v>6</v>
      </c>
      <c r="M84">
        <v>965.5</v>
      </c>
    </row>
    <row r="85" spans="1:13" x14ac:dyDescent="0.25">
      <c r="A85">
        <v>79</v>
      </c>
      <c r="B85">
        <v>2001</v>
      </c>
      <c r="C85" t="s">
        <v>317</v>
      </c>
      <c r="D85" t="s">
        <v>182</v>
      </c>
      <c r="E85" t="s">
        <v>318</v>
      </c>
      <c r="F85" t="str">
        <f>"00076073"</f>
        <v>00076073</v>
      </c>
      <c r="G85" t="s">
        <v>246</v>
      </c>
      <c r="H85" t="s">
        <v>83</v>
      </c>
      <c r="I85">
        <v>237</v>
      </c>
      <c r="J85" t="s">
        <v>21</v>
      </c>
      <c r="L85" t="s">
        <v>100</v>
      </c>
      <c r="M85">
        <v>1356.7</v>
      </c>
    </row>
    <row r="86" spans="1:13" x14ac:dyDescent="0.25">
      <c r="A86">
        <v>80</v>
      </c>
      <c r="B86">
        <v>1618</v>
      </c>
      <c r="C86" t="s">
        <v>86</v>
      </c>
      <c r="D86" t="s">
        <v>87</v>
      </c>
      <c r="E86" t="s">
        <v>88</v>
      </c>
      <c r="F86" t="str">
        <f>"00033027"</f>
        <v>00033027</v>
      </c>
      <c r="G86" t="s">
        <v>42</v>
      </c>
      <c r="H86" t="s">
        <v>43</v>
      </c>
      <c r="I86">
        <v>261</v>
      </c>
      <c r="J86" t="s">
        <v>21</v>
      </c>
      <c r="L86" t="s">
        <v>89</v>
      </c>
      <c r="M86">
        <v>2106</v>
      </c>
    </row>
    <row r="87" spans="1:13" x14ac:dyDescent="0.25">
      <c r="A87">
        <v>81</v>
      </c>
      <c r="B87">
        <v>2009</v>
      </c>
      <c r="C87" t="s">
        <v>267</v>
      </c>
      <c r="D87" t="s">
        <v>116</v>
      </c>
      <c r="E87" t="s">
        <v>268</v>
      </c>
      <c r="F87" t="str">
        <f>"201511016144"</f>
        <v>201511016144</v>
      </c>
      <c r="G87" t="s">
        <v>269</v>
      </c>
      <c r="H87" t="s">
        <v>83</v>
      </c>
      <c r="I87">
        <v>224</v>
      </c>
      <c r="J87" t="s">
        <v>21</v>
      </c>
      <c r="M87">
        <v>1551.9</v>
      </c>
    </row>
    <row r="88" spans="1:13" x14ac:dyDescent="0.25">
      <c r="A88">
        <v>82</v>
      </c>
      <c r="B88">
        <v>482</v>
      </c>
      <c r="C88" t="s">
        <v>343</v>
      </c>
      <c r="D88" t="s">
        <v>152</v>
      </c>
      <c r="E88" t="s">
        <v>344</v>
      </c>
      <c r="F88" t="str">
        <f>"201406007652"</f>
        <v>201406007652</v>
      </c>
      <c r="G88" t="s">
        <v>198</v>
      </c>
      <c r="H88" t="s">
        <v>105</v>
      </c>
      <c r="I88">
        <v>250</v>
      </c>
      <c r="J88" t="s">
        <v>21</v>
      </c>
      <c r="K88">
        <v>6</v>
      </c>
      <c r="L88" t="s">
        <v>195</v>
      </c>
      <c r="M88">
        <v>1193.5</v>
      </c>
    </row>
    <row r="89" spans="1:13" x14ac:dyDescent="0.25">
      <c r="A89">
        <v>83</v>
      </c>
      <c r="B89">
        <v>969</v>
      </c>
      <c r="C89" t="s">
        <v>84</v>
      </c>
      <c r="D89" t="s">
        <v>70</v>
      </c>
      <c r="E89" t="s">
        <v>85</v>
      </c>
      <c r="F89" t="str">
        <f>"00021027"</f>
        <v>00021027</v>
      </c>
      <c r="G89" t="s">
        <v>50</v>
      </c>
      <c r="H89" t="s">
        <v>20</v>
      </c>
      <c r="I89">
        <v>264</v>
      </c>
      <c r="J89" t="s">
        <v>21</v>
      </c>
      <c r="M89">
        <v>2150.4</v>
      </c>
    </row>
    <row r="90" spans="1:13" x14ac:dyDescent="0.25">
      <c r="A90">
        <v>84</v>
      </c>
      <c r="B90">
        <v>517</v>
      </c>
      <c r="C90" t="s">
        <v>270</v>
      </c>
      <c r="D90" t="s">
        <v>228</v>
      </c>
      <c r="E90" t="s">
        <v>271</v>
      </c>
      <c r="F90" t="str">
        <f>"201511016745"</f>
        <v>201511016745</v>
      </c>
      <c r="G90" t="s">
        <v>30</v>
      </c>
      <c r="H90" t="s">
        <v>83</v>
      </c>
      <c r="I90">
        <v>231</v>
      </c>
      <c r="J90" t="s">
        <v>21</v>
      </c>
      <c r="M90">
        <v>1549.9</v>
      </c>
    </row>
    <row r="91" spans="1:13" x14ac:dyDescent="0.25">
      <c r="A91">
        <v>85</v>
      </c>
      <c r="B91">
        <v>2984</v>
      </c>
      <c r="C91" t="s">
        <v>202</v>
      </c>
      <c r="D91" t="s">
        <v>74</v>
      </c>
      <c r="E91" t="s">
        <v>203</v>
      </c>
      <c r="F91" t="str">
        <f>"00015755"</f>
        <v>00015755</v>
      </c>
      <c r="G91" t="s">
        <v>25</v>
      </c>
      <c r="H91" t="s">
        <v>26</v>
      </c>
      <c r="I91">
        <v>277</v>
      </c>
      <c r="J91" t="s">
        <v>21</v>
      </c>
      <c r="L91" t="s">
        <v>195</v>
      </c>
      <c r="M91">
        <v>1680.3</v>
      </c>
    </row>
    <row r="92" spans="1:13" x14ac:dyDescent="0.25">
      <c r="A92">
        <v>86</v>
      </c>
      <c r="B92">
        <v>850</v>
      </c>
      <c r="C92" t="s">
        <v>179</v>
      </c>
      <c r="D92" t="s">
        <v>36</v>
      </c>
      <c r="E92" t="s">
        <v>180</v>
      </c>
      <c r="F92" t="str">
        <f>"00010389"</f>
        <v>00010389</v>
      </c>
      <c r="G92" t="s">
        <v>159</v>
      </c>
      <c r="H92" t="s">
        <v>94</v>
      </c>
      <c r="I92">
        <v>243</v>
      </c>
      <c r="J92" t="s">
        <v>21</v>
      </c>
      <c r="M92">
        <v>1768</v>
      </c>
    </row>
    <row r="93" spans="1:13" x14ac:dyDescent="0.25">
      <c r="A93">
        <v>87</v>
      </c>
      <c r="B93">
        <v>1924</v>
      </c>
      <c r="C93" t="s">
        <v>304</v>
      </c>
      <c r="D93" t="s">
        <v>40</v>
      </c>
      <c r="E93" t="s">
        <v>305</v>
      </c>
      <c r="F93" t="str">
        <f>"201102000143"</f>
        <v>201102000143</v>
      </c>
      <c r="G93" t="s">
        <v>306</v>
      </c>
      <c r="H93" t="s">
        <v>83</v>
      </c>
      <c r="I93">
        <v>207</v>
      </c>
      <c r="J93" t="s">
        <v>21</v>
      </c>
      <c r="M93">
        <v>1405.2</v>
      </c>
    </row>
    <row r="94" spans="1:13" x14ac:dyDescent="0.25">
      <c r="A94">
        <v>88</v>
      </c>
      <c r="B94">
        <v>981</v>
      </c>
      <c r="C94" t="s">
        <v>112</v>
      </c>
      <c r="D94" t="s">
        <v>74</v>
      </c>
      <c r="E94" t="s">
        <v>113</v>
      </c>
      <c r="F94" t="str">
        <f>"00016773"</f>
        <v>00016773</v>
      </c>
      <c r="G94" t="s">
        <v>114</v>
      </c>
      <c r="H94" t="s">
        <v>105</v>
      </c>
      <c r="I94">
        <v>249</v>
      </c>
      <c r="J94" t="s">
        <v>21</v>
      </c>
      <c r="M94">
        <v>2047</v>
      </c>
    </row>
    <row r="95" spans="1:13" x14ac:dyDescent="0.25">
      <c r="A95">
        <v>89</v>
      </c>
      <c r="B95">
        <v>2243</v>
      </c>
      <c r="C95" t="s">
        <v>284</v>
      </c>
      <c r="D95" t="s">
        <v>285</v>
      </c>
      <c r="E95" t="s">
        <v>286</v>
      </c>
      <c r="F95" t="str">
        <f>"00024996"</f>
        <v>00024996</v>
      </c>
      <c r="G95" t="s">
        <v>104</v>
      </c>
      <c r="H95" t="s">
        <v>105</v>
      </c>
      <c r="I95">
        <v>254</v>
      </c>
      <c r="J95" t="s">
        <v>21</v>
      </c>
      <c r="L95" t="s">
        <v>195</v>
      </c>
      <c r="M95">
        <v>1503.6</v>
      </c>
    </row>
    <row r="96" spans="1:13" x14ac:dyDescent="0.25">
      <c r="A96">
        <v>90</v>
      </c>
      <c r="B96">
        <v>995</v>
      </c>
      <c r="C96" t="s">
        <v>80</v>
      </c>
      <c r="D96" t="s">
        <v>81</v>
      </c>
      <c r="E96" t="s">
        <v>82</v>
      </c>
      <c r="F96" t="str">
        <f>"00011898"</f>
        <v>00011898</v>
      </c>
      <c r="G96" t="s">
        <v>19</v>
      </c>
      <c r="H96" t="s">
        <v>83</v>
      </c>
      <c r="I96">
        <v>230</v>
      </c>
      <c r="J96" t="s">
        <v>21</v>
      </c>
      <c r="M96">
        <v>2150.8000000000002</v>
      </c>
    </row>
    <row r="97" spans="1:13" x14ac:dyDescent="0.25">
      <c r="A97">
        <v>91</v>
      </c>
      <c r="B97">
        <v>876</v>
      </c>
      <c r="C97" t="s">
        <v>189</v>
      </c>
      <c r="D97" t="s">
        <v>23</v>
      </c>
      <c r="E97" t="s">
        <v>190</v>
      </c>
      <c r="F97" t="str">
        <f>"201511012091"</f>
        <v>201511012091</v>
      </c>
      <c r="G97" t="s">
        <v>191</v>
      </c>
      <c r="H97" t="s">
        <v>83</v>
      </c>
      <c r="I97">
        <v>218</v>
      </c>
      <c r="J97" t="s">
        <v>21</v>
      </c>
      <c r="M97">
        <v>1694.3</v>
      </c>
    </row>
    <row r="98" spans="1:13" x14ac:dyDescent="0.25">
      <c r="A98">
        <v>92</v>
      </c>
      <c r="B98">
        <v>2896</v>
      </c>
      <c r="C98" t="s">
        <v>244</v>
      </c>
      <c r="D98" t="s">
        <v>116</v>
      </c>
      <c r="E98" t="s">
        <v>245</v>
      </c>
      <c r="F98" t="str">
        <f>"201402000324"</f>
        <v>201402000324</v>
      </c>
      <c r="G98" t="s">
        <v>246</v>
      </c>
      <c r="H98" t="s">
        <v>83</v>
      </c>
      <c r="I98">
        <v>237</v>
      </c>
      <c r="J98" t="s">
        <v>21</v>
      </c>
      <c r="M98">
        <v>1593</v>
      </c>
    </row>
    <row r="99" spans="1:13" x14ac:dyDescent="0.25">
      <c r="A99">
        <v>93</v>
      </c>
      <c r="B99">
        <v>695</v>
      </c>
      <c r="C99" t="s">
        <v>369</v>
      </c>
      <c r="D99" t="s">
        <v>65</v>
      </c>
      <c r="E99" t="s">
        <v>370</v>
      </c>
      <c r="F99" t="str">
        <f>"201510003528"</f>
        <v>201510003528</v>
      </c>
      <c r="G99" t="s">
        <v>371</v>
      </c>
      <c r="H99" t="s">
        <v>83</v>
      </c>
      <c r="I99">
        <v>214</v>
      </c>
      <c r="J99" t="s">
        <v>21</v>
      </c>
      <c r="K99">
        <v>6</v>
      </c>
      <c r="M99">
        <v>1003.8</v>
      </c>
    </row>
    <row r="100" spans="1:13" x14ac:dyDescent="0.25">
      <c r="A100">
        <v>94</v>
      </c>
      <c r="B100">
        <v>1955</v>
      </c>
      <c r="C100" t="s">
        <v>319</v>
      </c>
      <c r="D100" t="s">
        <v>320</v>
      </c>
      <c r="E100" t="s">
        <v>321</v>
      </c>
      <c r="F100" t="str">
        <f>"00075578"</f>
        <v>00075578</v>
      </c>
      <c r="G100" t="s">
        <v>146</v>
      </c>
      <c r="H100" t="s">
        <v>83</v>
      </c>
      <c r="I100">
        <v>223</v>
      </c>
      <c r="J100" t="s">
        <v>21</v>
      </c>
      <c r="L100" t="s">
        <v>100</v>
      </c>
      <c r="M100">
        <v>1294.9000000000001</v>
      </c>
    </row>
    <row r="101" spans="1:13" x14ac:dyDescent="0.25">
      <c r="A101">
        <v>95</v>
      </c>
      <c r="B101">
        <v>2468</v>
      </c>
      <c r="C101" t="s">
        <v>237</v>
      </c>
      <c r="D101" t="s">
        <v>238</v>
      </c>
      <c r="E101" t="s">
        <v>239</v>
      </c>
      <c r="F101" t="str">
        <f>"00021063"</f>
        <v>00021063</v>
      </c>
      <c r="G101" t="s">
        <v>240</v>
      </c>
      <c r="H101" t="s">
        <v>83</v>
      </c>
      <c r="I101">
        <v>225</v>
      </c>
      <c r="J101" t="s">
        <v>21</v>
      </c>
      <c r="M101">
        <v>1617.9</v>
      </c>
    </row>
    <row r="102" spans="1:13" x14ac:dyDescent="0.25">
      <c r="A102">
        <v>96</v>
      </c>
      <c r="B102">
        <v>2293</v>
      </c>
      <c r="C102" t="s">
        <v>141</v>
      </c>
      <c r="D102" t="s">
        <v>40</v>
      </c>
      <c r="E102" t="s">
        <v>142</v>
      </c>
      <c r="F102" t="str">
        <f>"201411000991"</f>
        <v>201411000991</v>
      </c>
      <c r="G102" t="s">
        <v>50</v>
      </c>
      <c r="H102" t="s">
        <v>105</v>
      </c>
      <c r="I102">
        <v>252</v>
      </c>
      <c r="J102" t="s">
        <v>21</v>
      </c>
      <c r="M102">
        <v>1969.9</v>
      </c>
    </row>
    <row r="103" spans="1:13" x14ac:dyDescent="0.25">
      <c r="A103">
        <v>97</v>
      </c>
      <c r="B103">
        <v>406</v>
      </c>
      <c r="C103" t="s">
        <v>128</v>
      </c>
      <c r="D103" t="s">
        <v>107</v>
      </c>
      <c r="E103" t="s">
        <v>129</v>
      </c>
      <c r="F103" t="str">
        <f>"200712003368"</f>
        <v>200712003368</v>
      </c>
      <c r="G103" t="s">
        <v>130</v>
      </c>
      <c r="H103" t="s">
        <v>105</v>
      </c>
      <c r="I103">
        <v>248</v>
      </c>
      <c r="J103" t="s">
        <v>21</v>
      </c>
      <c r="M103">
        <v>1999</v>
      </c>
    </row>
    <row r="104" spans="1:13" x14ac:dyDescent="0.25">
      <c r="A104">
        <v>98</v>
      </c>
      <c r="B104">
        <v>1218</v>
      </c>
      <c r="C104" t="s">
        <v>121</v>
      </c>
      <c r="D104" t="s">
        <v>122</v>
      </c>
      <c r="E104" t="s">
        <v>123</v>
      </c>
      <c r="F104" t="str">
        <f>"201010000080"</f>
        <v>201010000080</v>
      </c>
      <c r="G104" t="s">
        <v>104</v>
      </c>
      <c r="H104" t="s">
        <v>105</v>
      </c>
      <c r="I104">
        <v>254</v>
      </c>
      <c r="J104" t="s">
        <v>21</v>
      </c>
      <c r="L104" t="s">
        <v>100</v>
      </c>
      <c r="M104">
        <v>2007.1</v>
      </c>
    </row>
    <row r="105" spans="1:13" x14ac:dyDescent="0.25">
      <c r="A105">
        <v>99</v>
      </c>
      <c r="B105">
        <v>2495</v>
      </c>
      <c r="C105" t="s">
        <v>338</v>
      </c>
      <c r="D105" t="s">
        <v>339</v>
      </c>
      <c r="E105" t="s">
        <v>340</v>
      </c>
      <c r="F105" t="str">
        <f>"201511009877"</f>
        <v>201511009877</v>
      </c>
      <c r="G105" t="s">
        <v>19</v>
      </c>
      <c r="H105" t="s">
        <v>83</v>
      </c>
      <c r="I105">
        <v>230</v>
      </c>
      <c r="J105" t="s">
        <v>21</v>
      </c>
      <c r="L105" t="s">
        <v>195</v>
      </c>
      <c r="M105">
        <v>1199.8</v>
      </c>
    </row>
    <row r="106" spans="1:13" x14ac:dyDescent="0.25">
      <c r="A106">
        <v>100</v>
      </c>
      <c r="B106">
        <v>2876</v>
      </c>
      <c r="C106" t="s">
        <v>355</v>
      </c>
      <c r="D106" t="s">
        <v>356</v>
      </c>
      <c r="E106" t="s">
        <v>357</v>
      </c>
      <c r="F106" t="str">
        <f>"201511017468"</f>
        <v>201511017468</v>
      </c>
      <c r="G106" t="s">
        <v>53</v>
      </c>
      <c r="H106" t="s">
        <v>83</v>
      </c>
      <c r="I106">
        <v>215</v>
      </c>
      <c r="J106" t="s">
        <v>21</v>
      </c>
      <c r="L106" t="s">
        <v>195</v>
      </c>
      <c r="M106">
        <v>1156.5999999999999</v>
      </c>
    </row>
    <row r="107" spans="1:13" x14ac:dyDescent="0.25">
      <c r="A107">
        <v>101</v>
      </c>
      <c r="B107">
        <v>2601</v>
      </c>
      <c r="C107" t="s">
        <v>297</v>
      </c>
      <c r="D107" t="s">
        <v>36</v>
      </c>
      <c r="E107" t="s">
        <v>298</v>
      </c>
      <c r="F107" t="str">
        <f>"201510000947"</f>
        <v>201510000947</v>
      </c>
      <c r="G107" t="s">
        <v>134</v>
      </c>
      <c r="H107" t="s">
        <v>105</v>
      </c>
      <c r="I107">
        <v>258</v>
      </c>
      <c r="J107" t="s">
        <v>21</v>
      </c>
      <c r="L107" t="s">
        <v>195</v>
      </c>
      <c r="M107">
        <v>1442.2</v>
      </c>
    </row>
    <row r="108" spans="1:13" x14ac:dyDescent="0.25">
      <c r="A108">
        <v>102</v>
      </c>
      <c r="B108">
        <v>603</v>
      </c>
      <c r="C108" t="s">
        <v>192</v>
      </c>
      <c r="D108" t="s">
        <v>193</v>
      </c>
      <c r="E108" t="s">
        <v>194</v>
      </c>
      <c r="F108" t="str">
        <f>"201511015329"</f>
        <v>201511015329</v>
      </c>
      <c r="G108" t="s">
        <v>42</v>
      </c>
      <c r="H108" t="s">
        <v>43</v>
      </c>
      <c r="I108">
        <v>261</v>
      </c>
      <c r="J108" t="s">
        <v>21</v>
      </c>
      <c r="L108" t="s">
        <v>195</v>
      </c>
      <c r="M108">
        <v>1691.4</v>
      </c>
    </row>
    <row r="109" spans="1:13" x14ac:dyDescent="0.25">
      <c r="A109">
        <v>103</v>
      </c>
      <c r="B109">
        <v>294</v>
      </c>
      <c r="C109" t="s">
        <v>341</v>
      </c>
      <c r="D109" t="s">
        <v>74</v>
      </c>
      <c r="E109" t="s">
        <v>342</v>
      </c>
      <c r="F109" t="str">
        <f>"201511013897"</f>
        <v>201511013897</v>
      </c>
      <c r="G109" t="s">
        <v>146</v>
      </c>
      <c r="H109" t="s">
        <v>83</v>
      </c>
      <c r="I109">
        <v>223</v>
      </c>
      <c r="J109" t="s">
        <v>21</v>
      </c>
      <c r="L109" t="s">
        <v>195</v>
      </c>
      <c r="M109">
        <v>1195.0999999999999</v>
      </c>
    </row>
    <row r="110" spans="1:13" x14ac:dyDescent="0.25">
      <c r="A110">
        <v>104</v>
      </c>
      <c r="B110">
        <v>240</v>
      </c>
      <c r="C110" t="s">
        <v>252</v>
      </c>
      <c r="D110" t="s">
        <v>107</v>
      </c>
      <c r="E110" t="s">
        <v>253</v>
      </c>
      <c r="F110" t="str">
        <f>"00022497"</f>
        <v>00022497</v>
      </c>
      <c r="G110" t="s">
        <v>254</v>
      </c>
      <c r="H110" t="s">
        <v>83</v>
      </c>
      <c r="I110">
        <v>219</v>
      </c>
      <c r="J110" t="s">
        <v>21</v>
      </c>
      <c r="M110">
        <v>1582.2</v>
      </c>
    </row>
    <row r="111" spans="1:13" x14ac:dyDescent="0.25">
      <c r="A111">
        <v>105</v>
      </c>
      <c r="B111">
        <v>372</v>
      </c>
      <c r="C111" t="s">
        <v>367</v>
      </c>
      <c r="D111" t="s">
        <v>23</v>
      </c>
      <c r="E111" t="s">
        <v>368</v>
      </c>
      <c r="F111" t="str">
        <f>"201109000138"</f>
        <v>201109000138</v>
      </c>
      <c r="G111" t="s">
        <v>114</v>
      </c>
      <c r="H111" t="s">
        <v>83</v>
      </c>
      <c r="I111">
        <v>211</v>
      </c>
      <c r="J111" t="s">
        <v>21</v>
      </c>
      <c r="L111" t="s">
        <v>313</v>
      </c>
      <c r="M111">
        <v>1037.7</v>
      </c>
    </row>
    <row r="112" spans="1:13" x14ac:dyDescent="0.25">
      <c r="A112">
        <v>106</v>
      </c>
      <c r="B112">
        <v>374</v>
      </c>
      <c r="C112" t="s">
        <v>101</v>
      </c>
      <c r="D112" t="s">
        <v>102</v>
      </c>
      <c r="E112" t="s">
        <v>103</v>
      </c>
      <c r="F112" t="str">
        <f>"200712004487"</f>
        <v>200712004487</v>
      </c>
      <c r="G112" t="s">
        <v>104</v>
      </c>
      <c r="H112" t="s">
        <v>105</v>
      </c>
      <c r="I112">
        <v>254</v>
      </c>
      <c r="J112" t="s">
        <v>21</v>
      </c>
      <c r="M112">
        <v>2084.1</v>
      </c>
    </row>
    <row r="113" spans="1:13" x14ac:dyDescent="0.25">
      <c r="A113">
        <v>107</v>
      </c>
      <c r="B113">
        <v>3052</v>
      </c>
      <c r="C113" t="s">
        <v>169</v>
      </c>
      <c r="D113" t="s">
        <v>107</v>
      </c>
      <c r="E113" t="s">
        <v>170</v>
      </c>
      <c r="F113" t="str">
        <f>"00021903"</f>
        <v>00021903</v>
      </c>
      <c r="G113" t="s">
        <v>171</v>
      </c>
      <c r="H113" t="s">
        <v>26</v>
      </c>
      <c r="I113">
        <v>281</v>
      </c>
      <c r="J113" t="s">
        <v>21</v>
      </c>
      <c r="K113">
        <v>6</v>
      </c>
      <c r="M113">
        <v>1803.4</v>
      </c>
    </row>
    <row r="114" spans="1:13" x14ac:dyDescent="0.25">
      <c r="A114">
        <v>108</v>
      </c>
      <c r="B114">
        <v>539</v>
      </c>
      <c r="C114" t="s">
        <v>347</v>
      </c>
      <c r="D114" t="s">
        <v>107</v>
      </c>
      <c r="E114" t="s">
        <v>348</v>
      </c>
      <c r="F114" t="str">
        <f>"201408000020"</f>
        <v>201408000020</v>
      </c>
      <c r="G114" t="s">
        <v>306</v>
      </c>
      <c r="H114" t="s">
        <v>83</v>
      </c>
      <c r="I114">
        <v>207</v>
      </c>
      <c r="J114" t="s">
        <v>21</v>
      </c>
      <c r="L114" t="s">
        <v>195</v>
      </c>
      <c r="M114">
        <v>1180.5</v>
      </c>
    </row>
    <row r="115" spans="1:13" x14ac:dyDescent="0.25">
      <c r="A115">
        <v>109</v>
      </c>
      <c r="B115">
        <v>2295</v>
      </c>
      <c r="C115" t="s">
        <v>204</v>
      </c>
      <c r="D115" t="s">
        <v>45</v>
      </c>
      <c r="E115" t="s">
        <v>205</v>
      </c>
      <c r="F115" t="str">
        <f>"201411002424"</f>
        <v>201411002424</v>
      </c>
      <c r="G115" t="s">
        <v>206</v>
      </c>
      <c r="H115" t="s">
        <v>105</v>
      </c>
      <c r="I115">
        <v>256</v>
      </c>
      <c r="J115" t="s">
        <v>21</v>
      </c>
      <c r="M115">
        <v>1676.7</v>
      </c>
    </row>
    <row r="116" spans="1:13" x14ac:dyDescent="0.25">
      <c r="A116">
        <v>110</v>
      </c>
      <c r="B116">
        <v>1278</v>
      </c>
      <c r="C116" t="s">
        <v>328</v>
      </c>
      <c r="D116" t="s">
        <v>125</v>
      </c>
      <c r="E116" t="s">
        <v>329</v>
      </c>
      <c r="F116" t="str">
        <f>"201511018683"</f>
        <v>201511018683</v>
      </c>
      <c r="G116" t="s">
        <v>62</v>
      </c>
      <c r="H116" t="s">
        <v>83</v>
      </c>
      <c r="I116">
        <v>236</v>
      </c>
      <c r="J116" t="s">
        <v>21</v>
      </c>
      <c r="L116" t="s">
        <v>195</v>
      </c>
      <c r="M116">
        <v>1225.0999999999999</v>
      </c>
    </row>
    <row r="117" spans="1:13" x14ac:dyDescent="0.25">
      <c r="A117">
        <v>111</v>
      </c>
      <c r="B117">
        <v>107</v>
      </c>
      <c r="C117" t="s">
        <v>379</v>
      </c>
      <c r="D117" t="s">
        <v>182</v>
      </c>
      <c r="E117" t="s">
        <v>380</v>
      </c>
      <c r="F117" t="str">
        <f>"00020947"</f>
        <v>00020947</v>
      </c>
      <c r="G117" t="s">
        <v>114</v>
      </c>
      <c r="H117" t="s">
        <v>83</v>
      </c>
      <c r="I117">
        <v>211</v>
      </c>
      <c r="J117" t="s">
        <v>21</v>
      </c>
      <c r="L117" t="s">
        <v>89</v>
      </c>
      <c r="M117">
        <v>857.6</v>
      </c>
    </row>
    <row r="118" spans="1:13" x14ac:dyDescent="0.25">
      <c r="A118">
        <v>112</v>
      </c>
      <c r="B118">
        <v>1450</v>
      </c>
      <c r="C118" t="s">
        <v>234</v>
      </c>
      <c r="D118" t="s">
        <v>107</v>
      </c>
      <c r="E118" t="s">
        <v>235</v>
      </c>
      <c r="F118" t="str">
        <f>"00102433"</f>
        <v>00102433</v>
      </c>
      <c r="G118" t="s">
        <v>236</v>
      </c>
      <c r="H118" t="s">
        <v>83</v>
      </c>
      <c r="I118">
        <v>217</v>
      </c>
      <c r="J118" t="s">
        <v>21</v>
      </c>
      <c r="M118">
        <v>1618.1</v>
      </c>
    </row>
    <row r="119" spans="1:13" x14ac:dyDescent="0.25">
      <c r="A119">
        <v>113</v>
      </c>
      <c r="B119">
        <v>331</v>
      </c>
      <c r="C119" t="s">
        <v>351</v>
      </c>
      <c r="D119" t="s">
        <v>74</v>
      </c>
      <c r="E119" t="s">
        <v>352</v>
      </c>
      <c r="F119" t="str">
        <f>"201510004684"</f>
        <v>201510004684</v>
      </c>
      <c r="G119" t="s">
        <v>222</v>
      </c>
      <c r="H119" t="s">
        <v>83</v>
      </c>
      <c r="I119">
        <v>209</v>
      </c>
      <c r="J119" t="s">
        <v>21</v>
      </c>
      <c r="K119">
        <v>6</v>
      </c>
      <c r="M119">
        <v>1173.4000000000001</v>
      </c>
    </row>
    <row r="120" spans="1:13" x14ac:dyDescent="0.25">
      <c r="A120">
        <v>114</v>
      </c>
      <c r="B120">
        <v>2185</v>
      </c>
      <c r="C120" t="s">
        <v>51</v>
      </c>
      <c r="D120" t="s">
        <v>45</v>
      </c>
      <c r="E120" t="s">
        <v>52</v>
      </c>
      <c r="F120" t="str">
        <f>"201607131189"</f>
        <v>201607131189</v>
      </c>
      <c r="G120" t="s">
        <v>53</v>
      </c>
      <c r="H120" t="s">
        <v>54</v>
      </c>
      <c r="I120">
        <v>204</v>
      </c>
      <c r="J120" t="s">
        <v>21</v>
      </c>
      <c r="M120">
        <v>2181.1999999999998</v>
      </c>
    </row>
    <row r="121" spans="1:13" x14ac:dyDescent="0.25">
      <c r="A121">
        <v>115</v>
      </c>
      <c r="B121">
        <v>415</v>
      </c>
      <c r="C121" t="s">
        <v>199</v>
      </c>
      <c r="D121" t="s">
        <v>40</v>
      </c>
      <c r="E121" t="s">
        <v>200</v>
      </c>
      <c r="F121" t="str">
        <f>"00016964"</f>
        <v>00016964</v>
      </c>
      <c r="G121" t="s">
        <v>201</v>
      </c>
      <c r="H121" t="s">
        <v>26</v>
      </c>
      <c r="I121">
        <v>278</v>
      </c>
      <c r="J121" t="s">
        <v>21</v>
      </c>
      <c r="K121">
        <v>6</v>
      </c>
      <c r="M121">
        <v>1682.4</v>
      </c>
    </row>
    <row r="122" spans="1:13" x14ac:dyDescent="0.25">
      <c r="A122">
        <v>116</v>
      </c>
      <c r="B122">
        <v>1166</v>
      </c>
      <c r="C122" t="s">
        <v>282</v>
      </c>
      <c r="D122" t="s">
        <v>107</v>
      </c>
      <c r="E122" t="s">
        <v>283</v>
      </c>
      <c r="F122" t="str">
        <f>"201511010860"</f>
        <v>201511010860</v>
      </c>
      <c r="G122" t="s">
        <v>62</v>
      </c>
      <c r="H122" t="s">
        <v>83</v>
      </c>
      <c r="I122">
        <v>236</v>
      </c>
      <c r="J122" t="s">
        <v>21</v>
      </c>
      <c r="M122">
        <v>1514.6</v>
      </c>
    </row>
    <row r="123" spans="1:13" x14ac:dyDescent="0.25">
      <c r="A123">
        <v>117</v>
      </c>
      <c r="B123">
        <v>2197</v>
      </c>
      <c r="C123" t="s">
        <v>307</v>
      </c>
      <c r="D123" t="s">
        <v>74</v>
      </c>
      <c r="E123" t="s">
        <v>308</v>
      </c>
      <c r="F123" t="str">
        <f>"201510001236"</f>
        <v>201510001236</v>
      </c>
      <c r="G123" t="s">
        <v>309</v>
      </c>
      <c r="H123" t="s">
        <v>83</v>
      </c>
      <c r="I123">
        <v>212</v>
      </c>
      <c r="J123" t="s">
        <v>21</v>
      </c>
      <c r="M123">
        <v>1392.5</v>
      </c>
    </row>
    <row r="124" spans="1:13" x14ac:dyDescent="0.25">
      <c r="A124">
        <v>118</v>
      </c>
      <c r="B124">
        <v>1916</v>
      </c>
      <c r="C124" t="s">
        <v>274</v>
      </c>
      <c r="D124" t="s">
        <v>275</v>
      </c>
      <c r="E124" t="s">
        <v>276</v>
      </c>
      <c r="F124" t="str">
        <f>"00015890"</f>
        <v>00015890</v>
      </c>
      <c r="G124" t="s">
        <v>104</v>
      </c>
      <c r="H124" t="s">
        <v>83</v>
      </c>
      <c r="I124">
        <v>220</v>
      </c>
      <c r="J124" t="s">
        <v>21</v>
      </c>
      <c r="L124" t="s">
        <v>195</v>
      </c>
      <c r="M124">
        <v>1539.9</v>
      </c>
    </row>
    <row r="125" spans="1:13" x14ac:dyDescent="0.25">
      <c r="A125">
        <v>119</v>
      </c>
      <c r="B125">
        <v>871</v>
      </c>
      <c r="C125" t="s">
        <v>372</v>
      </c>
      <c r="D125" t="s">
        <v>373</v>
      </c>
      <c r="E125" t="s">
        <v>374</v>
      </c>
      <c r="F125" t="str">
        <f>"201511017237"</f>
        <v>201511017237</v>
      </c>
      <c r="G125" t="s">
        <v>375</v>
      </c>
      <c r="H125" t="s">
        <v>83</v>
      </c>
      <c r="I125">
        <v>238</v>
      </c>
      <c r="J125" t="s">
        <v>21</v>
      </c>
      <c r="K125">
        <v>6</v>
      </c>
      <c r="M125">
        <v>989.8</v>
      </c>
    </row>
    <row r="126" spans="1:13" x14ac:dyDescent="0.25">
      <c r="A126">
        <v>120</v>
      </c>
      <c r="B126">
        <v>2245</v>
      </c>
      <c r="C126" t="s">
        <v>260</v>
      </c>
      <c r="D126" t="s">
        <v>74</v>
      </c>
      <c r="E126" t="s">
        <v>261</v>
      </c>
      <c r="F126" t="str">
        <f>"200801000884"</f>
        <v>200801000884</v>
      </c>
      <c r="G126" t="s">
        <v>93</v>
      </c>
      <c r="H126" t="s">
        <v>83</v>
      </c>
      <c r="I126">
        <v>226</v>
      </c>
      <c r="J126" t="s">
        <v>21</v>
      </c>
      <c r="M126">
        <v>1560.5</v>
      </c>
    </row>
    <row r="127" spans="1:13" x14ac:dyDescent="0.25">
      <c r="A127">
        <v>121</v>
      </c>
      <c r="B127">
        <v>1026</v>
      </c>
      <c r="C127" t="s">
        <v>135</v>
      </c>
      <c r="D127" t="s">
        <v>102</v>
      </c>
      <c r="E127" t="s">
        <v>136</v>
      </c>
      <c r="F127" t="str">
        <f>"00021278"</f>
        <v>00021278</v>
      </c>
      <c r="G127" t="s">
        <v>25</v>
      </c>
      <c r="H127" t="s">
        <v>137</v>
      </c>
      <c r="I127">
        <v>205</v>
      </c>
      <c r="J127" t="s">
        <v>21</v>
      </c>
      <c r="M127">
        <v>1986.2</v>
      </c>
    </row>
    <row r="128" spans="1:13" x14ac:dyDescent="0.25">
      <c r="A128">
        <v>122</v>
      </c>
      <c r="B128">
        <v>1799</v>
      </c>
      <c r="C128" t="s">
        <v>272</v>
      </c>
      <c r="D128" t="s">
        <v>65</v>
      </c>
      <c r="E128" t="s">
        <v>273</v>
      </c>
      <c r="F128" t="str">
        <f>"201511020615"</f>
        <v>201511020615</v>
      </c>
      <c r="G128" t="s">
        <v>30</v>
      </c>
      <c r="H128" t="s">
        <v>83</v>
      </c>
      <c r="I128">
        <v>231</v>
      </c>
      <c r="J128" t="s">
        <v>21</v>
      </c>
      <c r="M128">
        <v>1549.1</v>
      </c>
    </row>
    <row r="129" spans="1:13" x14ac:dyDescent="0.25">
      <c r="A129">
        <v>123</v>
      </c>
      <c r="B129">
        <v>2797</v>
      </c>
      <c r="C129" t="s">
        <v>163</v>
      </c>
      <c r="D129" t="s">
        <v>23</v>
      </c>
      <c r="E129" t="s">
        <v>164</v>
      </c>
      <c r="F129" t="str">
        <f>"201511015497"</f>
        <v>201511015497</v>
      </c>
      <c r="G129" t="s">
        <v>165</v>
      </c>
      <c r="H129" t="s">
        <v>83</v>
      </c>
      <c r="I129">
        <v>227</v>
      </c>
      <c r="J129" t="s">
        <v>21</v>
      </c>
      <c r="M129">
        <v>1906.9</v>
      </c>
    </row>
    <row r="130" spans="1:13" x14ac:dyDescent="0.25">
      <c r="A130">
        <v>124</v>
      </c>
      <c r="B130">
        <v>237</v>
      </c>
      <c r="C130" t="s">
        <v>330</v>
      </c>
      <c r="D130" t="s">
        <v>91</v>
      </c>
      <c r="E130" t="s">
        <v>331</v>
      </c>
      <c r="F130" t="str">
        <f>"201511010114"</f>
        <v>201511010114</v>
      </c>
      <c r="G130" t="s">
        <v>30</v>
      </c>
      <c r="H130" t="s">
        <v>83</v>
      </c>
      <c r="I130">
        <v>231</v>
      </c>
      <c r="J130" t="s">
        <v>21</v>
      </c>
      <c r="L130" t="s">
        <v>195</v>
      </c>
      <c r="M130">
        <v>1217.8</v>
      </c>
    </row>
  </sheetData>
  <sortState ref="B7:M130">
    <sortCondition ref="C7:C13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7Κ_2016_ΠΕ_ΔΙΟΡΙΣΤΕΟΙ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Tsilipounidaki Aspasia</dc:creator>
  <cp:lastModifiedBy>temp</cp:lastModifiedBy>
  <dcterms:created xsi:type="dcterms:W3CDTF">2017-12-16T08:16:54Z</dcterms:created>
  <dcterms:modified xsi:type="dcterms:W3CDTF">2017-12-19T21:32:13Z</dcterms:modified>
</cp:coreProperties>
</file>